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6 сесія\5. фінансові питання\4. внесення змін до 2018\"/>
    </mc:Choice>
  </mc:AlternateContent>
  <bookViews>
    <workbookView xWindow="0" yWindow="0" windowWidth="20490" windowHeight="7620"/>
  </bookViews>
  <sheets>
    <sheet name="03.01.2019" sheetId="149" r:id="rId1"/>
  </sheets>
  <definedNames>
    <definedName name="_xlnm.Print_Titles" localSheetId="0">'03.01.2019'!$9:$11</definedName>
  </definedNames>
  <calcPr calcId="162913" fullCalcOnLoad="1"/>
</workbook>
</file>

<file path=xl/calcChain.xml><?xml version="1.0" encoding="utf-8"?>
<calcChain xmlns="http://schemas.openxmlformats.org/spreadsheetml/2006/main">
  <c r="I96" i="149" l="1"/>
  <c r="I95" i="149"/>
  <c r="I177" i="149"/>
  <c r="G134" i="149"/>
  <c r="I27" i="149"/>
  <c r="I25" i="149"/>
  <c r="I175" i="149"/>
  <c r="I174" i="149"/>
  <c r="I169" i="149"/>
  <c r="I167" i="149"/>
  <c r="I166" i="149"/>
  <c r="I162" i="149"/>
  <c r="G161" i="149"/>
  <c r="G160" i="149"/>
  <c r="G159" i="149"/>
  <c r="G158" i="149"/>
  <c r="G157" i="149"/>
  <c r="G156" i="149"/>
  <c r="G155" i="149"/>
  <c r="G154" i="149"/>
  <c r="G153" i="149"/>
  <c r="G152" i="149"/>
  <c r="G151" i="149"/>
  <c r="G150" i="149"/>
  <c r="G149" i="149"/>
  <c r="G148" i="149"/>
  <c r="G147" i="149"/>
  <c r="G146" i="149"/>
  <c r="G145" i="149"/>
  <c r="I144" i="149"/>
  <c r="G143" i="149"/>
  <c r="G142" i="149"/>
  <c r="G141" i="149"/>
  <c r="G140" i="149"/>
  <c r="G139" i="149"/>
  <c r="G138" i="149"/>
  <c r="G137" i="149"/>
  <c r="G136" i="149"/>
  <c r="G135" i="149"/>
  <c r="G133" i="149"/>
  <c r="G132" i="149"/>
  <c r="G131" i="149"/>
  <c r="G130" i="149"/>
  <c r="G129" i="149"/>
  <c r="G128" i="149"/>
  <c r="G127" i="149"/>
  <c r="G126" i="149"/>
  <c r="G125" i="149"/>
  <c r="G124" i="149"/>
  <c r="G123" i="149"/>
  <c r="G122" i="149"/>
  <c r="G121" i="149"/>
  <c r="G120" i="149"/>
  <c r="G119" i="149"/>
  <c r="G118" i="149"/>
  <c r="G117" i="149"/>
  <c r="G116" i="149"/>
  <c r="G115" i="149"/>
  <c r="G114" i="149"/>
  <c r="G113" i="149"/>
  <c r="G112" i="149"/>
  <c r="G111" i="149"/>
  <c r="G109" i="149"/>
  <c r="G108" i="149"/>
  <c r="G107" i="149"/>
  <c r="G106" i="149"/>
  <c r="G96" i="149"/>
  <c r="H95" i="149"/>
  <c r="G95" i="149"/>
  <c r="F95" i="149"/>
  <c r="I91" i="149"/>
  <c r="I81" i="149"/>
  <c r="I80" i="149"/>
  <c r="I83" i="149"/>
  <c r="I78" i="149"/>
  <c r="I76" i="149"/>
  <c r="I74" i="149"/>
  <c r="I73" i="149"/>
  <c r="I71" i="149"/>
  <c r="I65" i="149"/>
  <c r="I64" i="149"/>
  <c r="I61" i="149"/>
  <c r="I60" i="149"/>
  <c r="I58" i="149"/>
  <c r="I56" i="149"/>
  <c r="I54" i="149"/>
  <c r="I51" i="149"/>
  <c r="I49" i="149"/>
  <c r="I48" i="149"/>
  <c r="I44" i="149"/>
  <c r="I42" i="149"/>
  <c r="I39" i="149"/>
  <c r="I37" i="149"/>
  <c r="I34" i="149"/>
  <c r="I16" i="149"/>
  <c r="I14" i="149"/>
</calcChain>
</file>

<file path=xl/comments1.xml><?xml version="1.0" encoding="utf-8"?>
<comments xmlns="http://schemas.openxmlformats.org/spreadsheetml/2006/main">
  <authors>
    <author>Default</author>
  </authors>
  <commentList>
    <comment ref="B9" authorId="0" shapeId="0">
      <text>
        <r>
          <rPr>
            <b/>
            <sz val="8"/>
            <color indexed="81"/>
            <rFont val="Tahoma"/>
            <family val="2"/>
            <charset val="204"/>
          </rPr>
          <t>Default: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<sst xmlns="http://schemas.openxmlformats.org/spreadsheetml/2006/main" count="636" uniqueCount="340">
  <si>
    <t>коштів бюджету розвитку</t>
  </si>
  <si>
    <t xml:space="preserve">Назва об"єктів  відповідно до  проектно-кошторисної документації,  тощо </t>
  </si>
  <si>
    <t>Відсоток  завершеності будівництва  об"єктів  на майбутні роки (%)</t>
  </si>
  <si>
    <t>Вього видатків  на завершення будівництва,  освоєння  об"єктів  на майбутні роки</t>
  </si>
  <si>
    <t xml:space="preserve">Загальний обсяг фінансування  будівництва  </t>
  </si>
  <si>
    <t xml:space="preserve">       (грн.)</t>
  </si>
  <si>
    <t>Разом видатків на поточний рік</t>
  </si>
  <si>
    <t>080000</t>
  </si>
  <si>
    <t>Мелітопольської міської ради Запорізької області</t>
  </si>
  <si>
    <t>Виконавчий комітет Мелітопольської міської ради Запорізької області</t>
  </si>
  <si>
    <t>Управління освіти Мелітопольської міської ради Запорізької області</t>
  </si>
  <si>
    <t>Відділ охорони здоров"я Мелітопольської міської ради Запорізької області</t>
  </si>
  <si>
    <t>Відділ культури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</si>
  <si>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</si>
  <si>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Служба у справах дітей Мелітопольської міської ради Запорізької області</t>
  </si>
  <si>
    <t>Капітальні видатки</t>
  </si>
  <si>
    <t xml:space="preserve">Капітальні видатки </t>
  </si>
  <si>
    <t xml:space="preserve">                           Разом:</t>
  </si>
  <si>
    <t>Управління  молоді та спорту Мелітопольської міської ради Запорізької області</t>
  </si>
  <si>
    <t>Управління  соціального захисту населення Мелітопольської міської ради Запорізької області</t>
  </si>
  <si>
    <t>Управління житлово - комунального господарства Мелітопольської міської ради Запорізької області</t>
  </si>
  <si>
    <t>Код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</si>
  <si>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</si>
  <si>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0111</t>
  </si>
  <si>
    <t>0910</t>
  </si>
  <si>
    <t>0921</t>
  </si>
  <si>
    <t>0960</t>
  </si>
  <si>
    <t>0810</t>
  </si>
  <si>
    <t>0731</t>
  </si>
  <si>
    <t>0828</t>
  </si>
  <si>
    <t>0824</t>
  </si>
  <si>
    <t>0620</t>
  </si>
  <si>
    <t>0456</t>
  </si>
  <si>
    <t>0490</t>
  </si>
  <si>
    <t>0990</t>
  </si>
  <si>
    <t>0133</t>
  </si>
  <si>
    <t>Інші видатки</t>
  </si>
  <si>
    <t>0829</t>
  </si>
  <si>
    <t>Начальник фінансового управління</t>
  </si>
  <si>
    <t>Управління комунальною власністю Мелітопольської міської ради Запорізької області</t>
  </si>
  <si>
    <t>0470</t>
  </si>
  <si>
    <t>0733</t>
  </si>
  <si>
    <t>1090</t>
  </si>
  <si>
    <t xml:space="preserve">Мелітопольський міський голова </t>
  </si>
  <si>
    <t>0411</t>
  </si>
  <si>
    <t>Код ТПКВКМБ/ТКВКБМС</t>
  </si>
  <si>
    <t>7450</t>
  </si>
  <si>
    <t>1010</t>
  </si>
  <si>
    <t>1020</t>
  </si>
  <si>
    <t>1170</t>
  </si>
  <si>
    <t>2010</t>
  </si>
  <si>
    <t>6010</t>
  </si>
  <si>
    <t>Найменування головного розпорядника, відповідального виконавця, бюджетної програми або напряму видатків згідно з типовою відомчою/ТПКВКМБ/ТКВКБМС</t>
  </si>
  <si>
    <t>Сприяння розвитку малого та середнього підприємства</t>
  </si>
  <si>
    <t>Внески до статутного капіталу суб"єктів господарювання</t>
  </si>
  <si>
    <t>Надання загальної середньої освіти загальноосвітними навчальними закладами (в т.ч. школою-дитячим садком, інтернатом при школі), спеціалізованими школами, ліцеями, гімназіями, колегіумами</t>
  </si>
  <si>
    <t>Надання позашкільної освіти позашкільними закладами освіти, заходи із позашкільної роботи з дітьми</t>
  </si>
  <si>
    <t>Методичне забезпечення діяльності навчальних закладів та інші заходи в галузі освіти</t>
  </si>
  <si>
    <t>Утримання та навчально-тренувальна робота комунальних дитячо-юнацьких спортивних шкіл</t>
  </si>
  <si>
    <t>Багатопрофільна стаціонарна медична допомога населенню</t>
  </si>
  <si>
    <t>Заходи з енергозбереження</t>
  </si>
  <si>
    <t>0317450</t>
  </si>
  <si>
    <t>1000000</t>
  </si>
  <si>
    <t>1010000</t>
  </si>
  <si>
    <t>1011170</t>
  </si>
  <si>
    <t>1100000</t>
  </si>
  <si>
    <t>1110000</t>
  </si>
  <si>
    <t>Управління молоді та спорту Мелітопольської міської ради Запорізької області</t>
  </si>
  <si>
    <t>1030</t>
  </si>
  <si>
    <t>1115031</t>
  </si>
  <si>
    <t>5031</t>
  </si>
  <si>
    <t>1115030</t>
  </si>
  <si>
    <t>5030</t>
  </si>
  <si>
    <t>1040</t>
  </si>
  <si>
    <t>Здійснення соціальної роботи з вразливими категоріями населення</t>
  </si>
  <si>
    <t>5040</t>
  </si>
  <si>
    <t>Підтримка і розвиток спортивної інфраструктури</t>
  </si>
  <si>
    <t>Реконструкція каналізаційного колектору по вул. Генерала Петрова - пров. Дачному від пр. Б. Хмельницького до вул. Дружби у м. Мелітополі Запорізької області</t>
  </si>
  <si>
    <t>5041</t>
  </si>
  <si>
    <t>0318600</t>
  </si>
  <si>
    <t>8600</t>
  </si>
  <si>
    <t>Реконструкція каналізаційного колектору по просп. 50-річчя Перемоги від вул. Гоголя до вул. Пушкіна у м. Мелітополі Запорізької області</t>
  </si>
  <si>
    <t>Реконструкція каналізаційного колектора від багатоповерхової забудови 26 та 26а кварталу до центрального каналізаційного колектору по бульв. 30-річчя Перемоги  у м. Мелітополі Запорізької області</t>
  </si>
  <si>
    <t>0317470</t>
  </si>
  <si>
    <t>7470</t>
  </si>
  <si>
    <t>1115040</t>
  </si>
  <si>
    <t>1115041</t>
  </si>
  <si>
    <t>0313202</t>
  </si>
  <si>
    <t>3202</t>
  </si>
  <si>
    <t>Фінансова підтримка громадських огрганізацій інвалідів та ветеранів</t>
  </si>
  <si>
    <t>0150</t>
  </si>
  <si>
    <t>0600000</t>
  </si>
  <si>
    <t>0611010</t>
  </si>
  <si>
    <t>0611020</t>
  </si>
  <si>
    <t>0611090</t>
  </si>
  <si>
    <t>1110160</t>
  </si>
  <si>
    <t>0160</t>
  </si>
  <si>
    <t>0700000</t>
  </si>
  <si>
    <t>0710000</t>
  </si>
  <si>
    <t>0712010</t>
  </si>
  <si>
    <t>2030</t>
  </si>
  <si>
    <t>0712030</t>
  </si>
  <si>
    <t>2110</t>
  </si>
  <si>
    <t>2111</t>
  </si>
  <si>
    <t>0725</t>
  </si>
  <si>
    <t>Первинна медична допомога населенню,що надається центрами первинної медичної (медико - санітарної) допомоги</t>
  </si>
  <si>
    <t>0712111</t>
  </si>
  <si>
    <t>0712110</t>
  </si>
  <si>
    <t>0800000</t>
  </si>
  <si>
    <t>0810000</t>
  </si>
  <si>
    <t>0810160</t>
  </si>
  <si>
    <t>Керівництво і управління у відповідній сфері у містах (місті Києві), селищах, селах, об"єднаних територіальних громадах</t>
  </si>
  <si>
    <t>3120</t>
  </si>
  <si>
    <t>3121</t>
  </si>
  <si>
    <t>0813120</t>
  </si>
  <si>
    <t>0813121</t>
  </si>
  <si>
    <t>Інші заклади та заходи</t>
  </si>
  <si>
    <t>0900000</t>
  </si>
  <si>
    <t>0910000</t>
  </si>
  <si>
    <t>1010160</t>
  </si>
  <si>
    <t>4030</t>
  </si>
  <si>
    <t>1014030</t>
  </si>
  <si>
    <t>Забезпечення діяльності бібліотек</t>
  </si>
  <si>
    <t>1014060</t>
  </si>
  <si>
    <t xml:space="preserve"> Забезпечення діяльності палаців і будинків культури, клубів, центрів дозвілля та інших клубних закладів</t>
  </si>
  <si>
    <t xml:space="preserve">                             4060</t>
  </si>
  <si>
    <t>1100</t>
  </si>
  <si>
    <t>1014080</t>
  </si>
  <si>
    <t>4080</t>
  </si>
  <si>
    <t>Інші заклади  та заходи в галузі культури і мистецтва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</si>
  <si>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</si>
  <si>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3100000</t>
  </si>
  <si>
    <t>3110000</t>
  </si>
  <si>
    <t>3110160</t>
  </si>
  <si>
    <t>3117650</t>
  </si>
  <si>
    <t>Проведення експертної грошової оцінки земельної ділянки  чи права на неї</t>
  </si>
  <si>
    <t>1200000</t>
  </si>
  <si>
    <t>1210000</t>
  </si>
  <si>
    <t>1210160</t>
  </si>
  <si>
    <t>1216011</t>
  </si>
  <si>
    <t>6011</t>
  </si>
  <si>
    <t>Утримання та ефективна експлуатація об"єктів житлово - комунального господарства</t>
  </si>
  <si>
    <t>Експлуатація та технічне обслуговування житлового фонду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</si>
  <si>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</si>
  <si>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</si>
  <si>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</si>
  <si>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</si>
  <si>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</si>
  <si>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пов"язана з експлуатацією об"єктів житлово-комунального господарства</t>
  </si>
  <si>
    <t>6030</t>
  </si>
  <si>
    <t>1216030</t>
  </si>
  <si>
    <t>Організація благоустрою населених пунктів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</si>
  <si>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</si>
  <si>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</si>
  <si>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1217640</t>
  </si>
  <si>
    <t>1510160</t>
  </si>
  <si>
    <t>Надання дошкільної освіти</t>
  </si>
  <si>
    <t>1511010</t>
  </si>
  <si>
    <t>1511020</t>
  </si>
  <si>
    <t>1511150</t>
  </si>
  <si>
    <t>1150</t>
  </si>
  <si>
    <t xml:space="preserve">Методичне забезпечення діяльності навчальних закладів </t>
  </si>
  <si>
    <t>1512010</t>
  </si>
  <si>
    <t>4040</t>
  </si>
  <si>
    <t>Забезпечення діяльності музеїв і виставок</t>
  </si>
  <si>
    <t>1516030</t>
  </si>
  <si>
    <t>1517310</t>
  </si>
  <si>
    <t>0443</t>
  </si>
  <si>
    <t>Реконструкція каналізаційного колектору по просп. Богдана Хмельницького від вул. Івана Богуна до вул. Монастирській у м. Мелітополі Запорізької області</t>
  </si>
  <si>
    <t>1517321</t>
  </si>
  <si>
    <t>Будівництво об"єктів соціально-культурного призначення</t>
  </si>
  <si>
    <t>Будівництво освітніх установ  та закладів</t>
  </si>
  <si>
    <t>Будівництво об"єктів житлово - комунального господарства</t>
  </si>
  <si>
    <t>Реконструкція футбольного поля загальноосвітньої школи І-ІІІ ступеня № 4 Мелітопольської міської ради Запорізької області, вул. Пушкіна, 77, м. Мелітополь</t>
  </si>
  <si>
    <t>Реконструкція футбольного поля загальноосвітньої школи І-ІІІ ступеня № 7 Мелітопольської міської ради Запорізької області, вул. Інтеркультурна, 400-а, м. Мелітополь</t>
  </si>
  <si>
    <t>Реконструкція футбольного поля загальноосвітньої школи І-ІІІ ступеня № 11 Мелітопольської міської ради Запорізької області, вул. Петра Дорошенка, 38, м. Мелітополь</t>
  </si>
  <si>
    <t>1517322</t>
  </si>
  <si>
    <t>Будівництво медичних установ  та закладів</t>
  </si>
  <si>
    <t>Реконструкція централізованої лабораторії по просп. Б.Хмельницького,46/9 (коригування)</t>
  </si>
  <si>
    <t>КУ "ТМО "Багатопрофільна лікарня інтенсивних методів лікування та швидкої медичної допомоги" ММР ЗО просп. Богдана Хмельницького,46/9 м.Мелітополь реконструкція приміщень для розташування комп"ютерного томографу</t>
  </si>
  <si>
    <t>1517325</t>
  </si>
  <si>
    <t>Будівництво споруд, установ та закладів физичної культури і спорту</t>
  </si>
  <si>
    <t xml:space="preserve">Будівництво водно-спортивного комплексу (плавального басейну) по вул. Ярослава Мудрого, 13 м. Мелітополь Запорізької області </t>
  </si>
  <si>
    <t>Перелік об"єктів,  видатки  на  які  у 2018 році будуть  проводитися   за рахунок</t>
  </si>
  <si>
    <t xml:space="preserve">Реконструкція каналізаційного колектору по вул. Героїв України від “Братського кладовища” до просп. Богдана Хмельницького у м. Мелітополі Запорізької області </t>
  </si>
  <si>
    <t xml:space="preserve">Реконструкція каналізаційного колектору по вул. Казарцева від бульв. 30-річчя Перемоги до вул. Гризодубової у м. Мелітополі Запорізької області </t>
  </si>
  <si>
    <t>Реконструкція каналізаційного колектору по вул. Героїв України від вул. Іллі Стамболі до вул. Олександра Невського у м. Мелітополі Запорізької області</t>
  </si>
  <si>
    <t xml:space="preserve">Реконструкція каналізаційного колектору по вул. Івана Алексєєва від житлового будинку № 18 по вул. Івана Алексєєва до вул. Ярослава Мудрого у м. Мелітополі Запорізької області 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</si>
  <si>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</si>
  <si>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 xml:space="preserve">Реконструкція каналізаційного колектору по вул. Олеся Гончара від вул. Пушкіна до вул. Олександра Довженка у м. Мелітополі Запорізької області </t>
  </si>
  <si>
    <t>Реконструкція каналізаційного напірного колектору від КНС № 2 до камери гасіння по вул. Вакуленчука у м. Мелітополі Запорізької області</t>
  </si>
  <si>
    <r>
      <t>Реконструкція каналізаційного колектору Мелітопольської центральної районної лікарні і Мелітопольських високовольтних електричних мереж по вул. Жуковського у м. Мелітополі Запорізької області</t>
    </r>
    <r>
      <rPr>
        <b/>
        <i/>
        <sz val="11"/>
        <rFont val="Times New Roman"/>
        <family val="1"/>
        <charset val="204"/>
      </rPr>
      <t xml:space="preserve"> </t>
    </r>
  </si>
  <si>
    <t>1500000</t>
  </si>
  <si>
    <t>1510000</t>
  </si>
  <si>
    <t>1014040</t>
  </si>
  <si>
    <t>0200000</t>
  </si>
  <si>
    <t>0210000</t>
  </si>
  <si>
    <t>0210150</t>
  </si>
  <si>
    <t>0610000</t>
  </si>
  <si>
    <t>1011100</t>
  </si>
  <si>
    <t>Утримання та фінансова підтримка спортивних споруд</t>
  </si>
  <si>
    <t>1217460</t>
  </si>
  <si>
    <t xml:space="preserve">Утримання та розвиток автомобільних доріг та дорожньої інфраструктури </t>
  </si>
  <si>
    <t>7460</t>
  </si>
  <si>
    <t>1517320</t>
  </si>
  <si>
    <t>0813240</t>
  </si>
  <si>
    <t>3240</t>
  </si>
  <si>
    <t>0813242</t>
  </si>
  <si>
    <t>3242</t>
  </si>
  <si>
    <t>Інші заходи у сфері соціального захисту і соціального забезпечення</t>
  </si>
  <si>
    <t>1216010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</si>
  <si>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</si>
  <si>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</si>
  <si>
    <t>Лікарсько-акушерська допомога вагітним, породіллям та новонародженим</t>
  </si>
  <si>
    <t>Первинна медична допомога населенню</t>
  </si>
  <si>
    <t>Утримання та забезпечення діяльності центрів соціальних служб для сім"ї, дітей та молоді</t>
  </si>
  <si>
    <t>Розвиток дитячо-юнацького та резервного спорту</t>
  </si>
  <si>
    <t>0911060</t>
  </si>
  <si>
    <t>1060</t>
  </si>
  <si>
    <t xml:space="preserve">Забезпечення належних умов для виховання та розвитку дітей -сиріт і дітей, позбавлених батьківського піклування, в дитячих будинках, у тому числі сімейного типу, прийомних сім"ях, сім"ях патранатного вихователя                     </t>
  </si>
  <si>
    <t>Реконструкція напірно-самопливного каналізаційного колектора по вул. Чайковського від вул. Чкалова до вул. Гризодубової у м. Мелітополі Запорізької області</t>
  </si>
  <si>
    <t xml:space="preserve">Реконструкція каналізаційного колектору по вул. Олександра Довженка від 1-го пров. Олександра Довженка до балки Кізіярської у м. Мелітополі Запорізької області </t>
  </si>
  <si>
    <t xml:space="preserve">Реконструкція каналізаційного колектору по вул. Інтеркультурній  від просп. Богдана Хмельницького до вул. Олександра Невського  у м. Мелітополі Запорізької області </t>
  </si>
  <si>
    <t xml:space="preserve">Реконструкція каналізаційного колектору по вул. Шмідта  від просп. Богдана Хмельницького до вул. Івана Алекєєва  у м. Мелітополі Запорізької області </t>
  </si>
  <si>
    <t xml:space="preserve">Реконструкція внутрішньоквартальних каналізаційних мереж від Лікарняного містечка, далі по вул. Кізіярській  до вул. Брів-ла-Гайард   у м. Мелітополі Запорізької області </t>
  </si>
  <si>
    <t>3116082</t>
  </si>
  <si>
    <t>6082</t>
  </si>
  <si>
    <t>0610</t>
  </si>
  <si>
    <t>Придбання житла для окремих категорій населення відповідно до законодавства</t>
  </si>
  <si>
    <t>3117670</t>
  </si>
  <si>
    <t>1216090</t>
  </si>
  <si>
    <t>6090</t>
  </si>
  <si>
    <t>0640</t>
  </si>
  <si>
    <t>Інша діяльність у сфері житлово-комунального господарства</t>
  </si>
  <si>
    <t>6040</t>
  </si>
  <si>
    <t>1216040</t>
  </si>
  <si>
    <t>Заходи, пов"язані з поліпшенням питної води</t>
  </si>
  <si>
    <t>0813105</t>
  </si>
  <si>
    <t>3105</t>
  </si>
  <si>
    <t>Надання реабілітаційних послуг інвалідам та дітям-інвалідам</t>
  </si>
  <si>
    <t>1517330</t>
  </si>
  <si>
    <t>Будівництво інших об"єктів соціальної та виробночої інфраструктури комунальної власності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</si>
  <si>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</si>
  <si>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</si>
  <si>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</si>
  <si>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3116080</t>
  </si>
  <si>
    <t>6080</t>
  </si>
  <si>
    <t xml:space="preserve">Реалізація державних та місцевих житлових програм </t>
  </si>
  <si>
    <t>Реконструкція самовпливного каналізаційного колектору від 53,63,65 кварталів по балці Кізіярській у  м. Мелітополі Запорізької області</t>
  </si>
  <si>
    <t>Реконструкція зливової  каналізації  по просп. 50- річчя Перемоги від вул. Гоголя до бульв. 30-річчя Перемоги у м. Мелітополі Запорізької області</t>
  </si>
  <si>
    <t>0217693</t>
  </si>
  <si>
    <t>7693</t>
  </si>
  <si>
    <t xml:space="preserve">Інші заходи, пов"язані з економічною діяльністю </t>
  </si>
  <si>
    <t>Реконструкція нежитлових приміщень  вул. Інтеркультурна, 394 м.Мелітополь</t>
  </si>
  <si>
    <t>Реконструкція нежитлових приміщень  вул. Олеся Гончара,79 м.Мелітополь</t>
  </si>
  <si>
    <t>Реконструкція нежитлових приміщень  вул. Беляєва, 18 м.Мелітополь</t>
  </si>
  <si>
    <t>3700000</t>
  </si>
  <si>
    <t>Фінансове управління Мелітопольської міської ради Запорізької області</t>
  </si>
  <si>
    <t>3710000</t>
  </si>
  <si>
    <t>3719800</t>
  </si>
  <si>
    <t>0180</t>
  </si>
  <si>
    <t>Субвенція з місцевого бюджету державному бюджету на виконання програм соціально-еконмічного розвитку регіонів</t>
  </si>
  <si>
    <t xml:space="preserve">Будівництво огорожі парку-пам"ятки садово-паркового мистецтва загальнодержавного значення "Парк ім. Горького" </t>
  </si>
  <si>
    <t>Реконструкція ТП-263,вул. Харьківська,140 м.Мелітополь</t>
  </si>
  <si>
    <t>Реконструкція ТП-17,вул. Гвардійська,33  м.Мелітополь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</si>
  <si>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</si>
  <si>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</si>
  <si>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</si>
  <si>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</si>
  <si>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1014081</t>
  </si>
  <si>
    <t>4081</t>
  </si>
  <si>
    <t>0217670</t>
  </si>
  <si>
    <t>7670</t>
  </si>
  <si>
    <t>1517360</t>
  </si>
  <si>
    <t>1517361</t>
  </si>
  <si>
    <t>7360</t>
  </si>
  <si>
    <t>7361</t>
  </si>
  <si>
    <t>Реконструкція котельні 302 кварталу , вул Івана Богуна, 16/1, м.Мелітополь Запорізької області</t>
  </si>
  <si>
    <t>Виконання інвестиційних проектів</t>
  </si>
  <si>
    <t>Співфінансування інвестиційних проектів, що реалізуються за рахунок коштів державного фонду регіонального розвитку</t>
  </si>
  <si>
    <t>Реконструкція будівлі під котельню, вул. Мелітопольських дивізій, 126/1  м. Мелітополь Запорізької області</t>
  </si>
  <si>
    <t>0611160</t>
  </si>
  <si>
    <t>1160</t>
  </si>
  <si>
    <t>0611161</t>
  </si>
  <si>
    <t>1161</t>
  </si>
  <si>
    <t>Інші програми, заклади та заходи у сфері освіти</t>
  </si>
  <si>
    <t>Забезпечення діяльності інших закладів у сфері освіти</t>
  </si>
  <si>
    <t>1517366</t>
  </si>
  <si>
    <t>7366</t>
  </si>
  <si>
    <t>Реалізація проектів в рамках Надзвичайної кредитної програми для відновлення України</t>
  </si>
  <si>
    <t xml:space="preserve">Реконструкція інженерних мереж з відновленням дорожнього покриття, тротуарів та фасадів будівель по вул. Михайла Грушевського (від вул. Гетьмана Сагайдачного до вул. Гетманській) м. Мелітополь Запорізької області </t>
  </si>
  <si>
    <t>0717366</t>
  </si>
  <si>
    <t xml:space="preserve">Реконструкція  КУ "Стадіон "Спартак" ім. О.Олексенка"  ММР ЗО,  Мелітополь Запорізької області - з улаштуванням  санвузлів для адмінперсоналу </t>
  </si>
  <si>
    <t>0717360</t>
  </si>
  <si>
    <t>Реконструкція Ново -Пилипівського водогону м. Мелітополь Запорізької області (коригування)</t>
  </si>
  <si>
    <t>Реконструкція приміщень гінекологічного корпусу КУ "Мелітопольський міський пологовий будинок" ММР ЗО, вул.Кізіярська,37 м.Мелітополь Запорізької області</t>
  </si>
  <si>
    <t>Реконструкція  колектору по вул.  Дружби у м. Мелітополі Запорізької області</t>
  </si>
  <si>
    <t>0611150</t>
  </si>
  <si>
    <t>7363</t>
  </si>
  <si>
    <t>0717363</t>
  </si>
  <si>
    <t>Виконання інвестиційних проектів в рамках здійснення заходів щодо соціально-економічного розвитку окремих територій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</si>
  <si>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</si>
  <si>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</si>
  <si>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</si>
  <si>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</si>
  <si>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</si>
  <si>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1статті 10 Закону України "Про статус ветеранів війни, гарантії їх соціального захисту", для осіб з інвалідністю I-II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забезпечення її проведення,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</si>
  <si>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3116083</t>
  </si>
  <si>
    <t>6083</t>
  </si>
  <si>
    <t>Проектні,будівельно-ремонтні роботи,придбання житла та приміщень для розвитку сімейних та інших форм виховання, наближених до сімейних, та забезпечення житлом дітей-сиріт, осіб їх числа</t>
  </si>
  <si>
    <t>1517363</t>
  </si>
  <si>
    <t>4060</t>
  </si>
  <si>
    <t>Забезпечення діяльності палаців і будинків культури, клубів, центрів дозвілля та інших клубних закладів</t>
  </si>
  <si>
    <t>Реконструкція нежитлових приміщень вул. Інтеркультурна, 394 м. Мелітополь (приєднання до електричних мереж)</t>
  </si>
  <si>
    <t>Реконструкція нежитлових приміщень вул. Олеся Гончара, 79 м. Мелітополь (приєднання до електричних мереж)</t>
  </si>
  <si>
    <t>Реконструкція нежитлових приміщень, вул. Брів-ла-Гайард, 6 м. Мелітополь Запорізької області</t>
  </si>
  <si>
    <t>Реконструкція нежитлових приміщень, вул. Чернишевського,37 м. Мелітополь Запорізької області</t>
  </si>
  <si>
    <t>Реконструкція будівлі під котельню, вул. Мелітопольських дивізій, 126/1  м. Мелітополь Запорізької області (приєднаннядо електричних мереж)</t>
  </si>
  <si>
    <t>Реконструкція будівлі для облаштування житла для внутрішньоперемішених осіб за адресою: м. Мелітополь, вул. Г. Сталінграда, 13 (приєднання до електричних мереж)</t>
  </si>
  <si>
    <r>
      <t>Реконструкція  вул. Олександра Невського з водовідведення від вул. Покровської до вул Інтеркультурної  м. Мелітополь Запорізької області</t>
    </r>
    <r>
      <rPr>
        <b/>
        <i/>
        <sz val="11"/>
        <rFont val="Times New Roman"/>
        <family val="1"/>
        <charset val="204"/>
      </rPr>
      <t xml:space="preserve"> </t>
    </r>
  </si>
  <si>
    <t>Реконструкція котельні, вул. Івана Богуна, 46 м. Мелітополь Запорізької області</t>
  </si>
  <si>
    <t>Будівництво адміністративної будівлі, просп. Богдана Хмельницького, 46/1, м. Мелітополь, Запорізька область</t>
  </si>
  <si>
    <t xml:space="preserve">    Я.ЧАБАН</t>
  </si>
  <si>
    <t xml:space="preserve">    С.МІНЬКО</t>
  </si>
  <si>
    <t xml:space="preserve">Додаток  6    до рішення   ___сесії Мелітопольскої міської ради Запорізької області _____ скликання   від _______  №_______                             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</si>
  <si>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</si>
  <si>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</si>
  <si>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Реконструкція каналізаційного колектору по вул.Олександра Довженка (від вул.Селянської до вул. Покровської) м. Мелітополь Запорізької області</t>
  </si>
  <si>
    <t>Реконструкція футбольного поля загальноосвітньої школи І-ІІІ ступеня № 8 Мелітопольської міської ради Запорізької області, вул. Михайла Оратовського, 147, м. Мелітополь</t>
  </si>
  <si>
    <t>Реконструкція футбольного поля загальноосвітньої школи І-ІІІ ступенів № 24 Мелітопольської міської ради Запорізької області, вул.Садова, 47, м. Мелітополь</t>
  </si>
  <si>
    <t>Реконструкція футбольного поля центру дитячої та юнацької творчості ММР ЗО ДЮК "Буревісник", бульв. 30-річчя Перемоги,7, м. Мелітополь</t>
  </si>
  <si>
    <t>Реконструкція футбольного поля із штучним покриттям навчально-виховного комплексу №16 Мелітопольської міської ради, вул. Сопіна, 200, м. Мелітополь, Запорізької області</t>
  </si>
  <si>
    <t>3104</t>
  </si>
  <si>
    <t>Забезпечення соціальними послугами за місцем проживання громадян, які не здатні  до самообслуговування у зв"язку з похилим віком, хворобою, інвалідністю</t>
  </si>
  <si>
    <t>Реконструкція нежитлових приміщень, вул. Індустріальна,89 м. Мелітополь Запорізької області</t>
  </si>
  <si>
    <t>Реконструкція приміщень під амбулаторію загальної практики сімейної медицини, вул.Гагаріна,1 м.Мелітополь (коригування)</t>
  </si>
  <si>
    <t>1070</t>
  </si>
  <si>
    <t>0922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</si>
  <si>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</si>
  <si>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 xml:space="preserve">Реконструкція котельні по вул. Івана  Богуна, 46 м. Мелітополь Запорізької області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</si>
</sst>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43" x14ac:knownFonts="1">
    <font>
      <sz val="10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8"/>
      <name val="Times New Roman"/>
      <family val="1"/>
    </font>
    <font>
      <sz val="11"/>
      <name val="Arial Cyr"/>
      <charset val="204"/>
    </font>
    <font>
      <b/>
      <sz val="12"/>
      <name val="Times New Roman"/>
      <family val="1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57"/>
      <name val="Arial Cyr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2"/>
      <name val="Times New Roman"/>
      <family val="1"/>
    </font>
    <font>
      <b/>
      <i/>
      <sz val="12"/>
      <name val="Times New Roman"/>
      <family val="1"/>
    </font>
    <font>
      <i/>
      <sz val="10"/>
      <color indexed="8"/>
      <name val="Arial"/>
      <family val="2"/>
      <charset val="204"/>
    </font>
    <font>
      <b/>
      <i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color indexed="10"/>
      <name val="Arial Cyr"/>
      <charset val="204"/>
    </font>
    <font>
      <sz val="10"/>
      <color indexed="40"/>
      <name val="Arial Cyr"/>
      <charset val="204"/>
    </font>
    <font>
      <sz val="12"/>
      <color indexed="10"/>
      <name val="Times New Roman"/>
      <family val="1"/>
    </font>
    <font>
      <sz val="10"/>
      <color indexed="10"/>
      <name val="Times New Roman"/>
      <family val="1"/>
    </font>
    <font>
      <b/>
      <sz val="11"/>
      <name val="Times New Roman"/>
      <family val="1"/>
      <charset val="204"/>
    </font>
    <font>
      <b/>
      <i/>
      <sz val="10"/>
      <name val="Arial Cyr"/>
      <charset val="204"/>
    </font>
    <font>
      <sz val="10"/>
      <color rgb="FFFF0000"/>
      <name val="Arial Cyr"/>
      <charset val="204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i/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12" fillId="0" borderId="0" xfId="0" applyFont="1"/>
    <xf numFmtId="0" fontId="12" fillId="0" borderId="0" xfId="0" applyFont="1" applyBorder="1"/>
    <xf numFmtId="2" fontId="10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wrapText="1"/>
    </xf>
    <xf numFmtId="0" fontId="7" fillId="0" borderId="2" xfId="0" applyFont="1" applyBorder="1" applyAlignment="1">
      <alignment wrapText="1"/>
    </xf>
    <xf numFmtId="2" fontId="14" fillId="0" borderId="2" xfId="0" applyNumberFormat="1" applyFont="1" applyBorder="1" applyAlignment="1">
      <alignment horizontal="left" wrapText="1"/>
    </xf>
    <xf numFmtId="0" fontId="7" fillId="0" borderId="4" xfId="0" applyFont="1" applyBorder="1" applyAlignment="1">
      <alignment wrapText="1"/>
    </xf>
    <xf numFmtId="176" fontId="4" fillId="0" borderId="2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center" wrapText="1"/>
    </xf>
    <xf numFmtId="176" fontId="13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5" fillId="0" borderId="0" xfId="0" applyFont="1"/>
    <xf numFmtId="0" fontId="7" fillId="0" borderId="0" xfId="0" applyFont="1"/>
    <xf numFmtId="0" fontId="16" fillId="0" borderId="0" xfId="0" applyFont="1" applyBorder="1"/>
    <xf numFmtId="49" fontId="7" fillId="0" borderId="2" xfId="0" applyNumberFormat="1" applyFont="1" applyBorder="1" applyAlignment="1">
      <alignment horizontal="center" wrapText="1"/>
    </xf>
    <xf numFmtId="176" fontId="0" fillId="0" borderId="0" xfId="0" applyNumberFormat="1"/>
    <xf numFmtId="0" fontId="7" fillId="0" borderId="2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wrapText="1"/>
    </xf>
    <xf numFmtId="2" fontId="10" fillId="0" borderId="4" xfId="0" applyNumberFormat="1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2" fontId="10" fillId="0" borderId="7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vertical="center" wrapText="1"/>
    </xf>
    <xf numFmtId="2" fontId="14" fillId="0" borderId="7" xfId="0" applyNumberFormat="1" applyFont="1" applyBorder="1" applyAlignment="1">
      <alignment wrapText="1"/>
    </xf>
    <xf numFmtId="49" fontId="4" fillId="0" borderId="7" xfId="0" applyNumberFormat="1" applyFont="1" applyBorder="1" applyAlignment="1">
      <alignment horizontal="center" wrapText="1"/>
    </xf>
    <xf numFmtId="49" fontId="7" fillId="0" borderId="7" xfId="0" applyNumberFormat="1" applyFont="1" applyBorder="1" applyAlignment="1">
      <alignment horizontal="center" vertical="center" wrapText="1"/>
    </xf>
    <xf numFmtId="2" fontId="15" fillId="0" borderId="7" xfId="0" applyNumberFormat="1" applyFont="1" applyBorder="1" applyAlignment="1">
      <alignment horizontal="left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2" fontId="20" fillId="0" borderId="6" xfId="0" applyNumberFormat="1" applyFont="1" applyBorder="1" applyAlignment="1">
      <alignment horizontal="center" wrapText="1"/>
    </xf>
    <xf numFmtId="49" fontId="21" fillId="0" borderId="6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2" fontId="20" fillId="0" borderId="2" xfId="0" applyNumberFormat="1" applyFont="1" applyBorder="1" applyAlignment="1">
      <alignment horizontal="center" wrapText="1"/>
    </xf>
    <xf numFmtId="49" fontId="21" fillId="0" borderId="2" xfId="0" applyNumberFormat="1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 wrapText="1"/>
    </xf>
    <xf numFmtId="2" fontId="20" fillId="0" borderId="2" xfId="0" applyNumberFormat="1" applyFont="1" applyBorder="1" applyAlignment="1">
      <alignment wrapText="1"/>
    </xf>
    <xf numFmtId="2" fontId="20" fillId="0" borderId="7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2" fontId="14" fillId="0" borderId="8" xfId="0" applyNumberFormat="1" applyFont="1" applyBorder="1" applyAlignment="1">
      <alignment wrapText="1"/>
    </xf>
    <xf numFmtId="2" fontId="14" fillId="0" borderId="6" xfId="0" applyNumberFormat="1" applyFont="1" applyBorder="1" applyAlignment="1">
      <alignment wrapText="1"/>
    </xf>
    <xf numFmtId="49" fontId="21" fillId="0" borderId="6" xfId="0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wrapText="1"/>
    </xf>
    <xf numFmtId="176" fontId="23" fillId="0" borderId="0" xfId="0" applyNumberFormat="1" applyFont="1" applyBorder="1"/>
    <xf numFmtId="176" fontId="0" fillId="0" borderId="0" xfId="0" applyNumberFormat="1" applyBorder="1"/>
    <xf numFmtId="0" fontId="22" fillId="0" borderId="2" xfId="0" applyFont="1" applyBorder="1" applyAlignment="1">
      <alignment horizontal="center" wrapText="1"/>
    </xf>
    <xf numFmtId="2" fontId="7" fillId="0" borderId="2" xfId="0" applyNumberFormat="1" applyFont="1" applyBorder="1" applyAlignment="1">
      <alignment wrapText="1"/>
    </xf>
    <xf numFmtId="176" fontId="17" fillId="0" borderId="0" xfId="0" applyNumberFormat="1" applyFont="1"/>
    <xf numFmtId="0" fontId="17" fillId="0" borderId="0" xfId="0" applyFont="1"/>
    <xf numFmtId="2" fontId="7" fillId="0" borderId="7" xfId="0" applyNumberFormat="1" applyFont="1" applyBorder="1" applyAlignment="1">
      <alignment horizontal="left" wrapText="1"/>
    </xf>
    <xf numFmtId="2" fontId="4" fillId="0" borderId="7" xfId="0" applyNumberFormat="1" applyFont="1" applyBorder="1" applyAlignment="1">
      <alignment horizontal="left" wrapText="1"/>
    </xf>
    <xf numFmtId="0" fontId="24" fillId="0" borderId="2" xfId="0" applyFont="1" applyBorder="1" applyAlignment="1">
      <alignment horizontal="center" wrapText="1"/>
    </xf>
    <xf numFmtId="2" fontId="20" fillId="0" borderId="2" xfId="0" applyNumberFormat="1" applyFont="1" applyBorder="1" applyAlignment="1">
      <alignment horizontal="left" wrapText="1"/>
    </xf>
    <xf numFmtId="0" fontId="25" fillId="2" borderId="2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top" wrapText="1"/>
    </xf>
    <xf numFmtId="0" fontId="25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4" xfId="0" applyNumberFormat="1" applyFont="1" applyBorder="1" applyAlignment="1">
      <alignment vertical="center" wrapText="1"/>
    </xf>
    <xf numFmtId="176" fontId="13" fillId="0" borderId="2" xfId="0" applyNumberFormat="1" applyFont="1" applyBorder="1" applyAlignment="1">
      <alignment vertical="center" wrapText="1"/>
    </xf>
    <xf numFmtId="176" fontId="13" fillId="0" borderId="6" xfId="0" applyNumberFormat="1" applyFont="1" applyBorder="1" applyAlignment="1">
      <alignment vertical="center" wrapText="1"/>
    </xf>
    <xf numFmtId="176" fontId="13" fillId="0" borderId="5" xfId="0" applyNumberFormat="1" applyFont="1" applyBorder="1" applyAlignment="1">
      <alignment vertical="center" wrapText="1"/>
    </xf>
    <xf numFmtId="176" fontId="13" fillId="0" borderId="4" xfId="0" applyNumberFormat="1" applyFont="1" applyBorder="1" applyAlignment="1">
      <alignment wrapText="1"/>
    </xf>
    <xf numFmtId="176" fontId="27" fillId="0" borderId="4" xfId="0" applyNumberFormat="1" applyFont="1" applyBorder="1" applyAlignment="1">
      <alignment wrapText="1"/>
    </xf>
    <xf numFmtId="176" fontId="4" fillId="0" borderId="4" xfId="0" applyNumberFormat="1" applyFont="1" applyBorder="1" applyAlignment="1">
      <alignment wrapText="1"/>
    </xf>
    <xf numFmtId="176" fontId="4" fillId="0" borderId="2" xfId="0" applyNumberFormat="1" applyFont="1" applyBorder="1" applyAlignment="1">
      <alignment wrapText="1"/>
    </xf>
    <xf numFmtId="176" fontId="28" fillId="0" borderId="6" xfId="0" applyNumberFormat="1" applyFont="1" applyBorder="1" applyAlignment="1">
      <alignment vertical="center" wrapText="1"/>
    </xf>
    <xf numFmtId="176" fontId="27" fillId="0" borderId="6" xfId="0" applyNumberFormat="1" applyFont="1" applyBorder="1" applyAlignment="1">
      <alignment wrapText="1"/>
    </xf>
    <xf numFmtId="176" fontId="4" fillId="0" borderId="6" xfId="0" applyNumberFormat="1" applyFont="1" applyBorder="1" applyAlignment="1">
      <alignment wrapText="1"/>
    </xf>
    <xf numFmtId="176" fontId="13" fillId="0" borderId="5" xfId="0" applyNumberFormat="1" applyFont="1" applyBorder="1" applyAlignment="1">
      <alignment wrapText="1"/>
    </xf>
    <xf numFmtId="176" fontId="27" fillId="0" borderId="5" xfId="0" applyNumberFormat="1" applyFont="1" applyBorder="1" applyAlignment="1">
      <alignment wrapText="1"/>
    </xf>
    <xf numFmtId="176" fontId="4" fillId="0" borderId="2" xfId="0" applyNumberFormat="1" applyFont="1" applyBorder="1" applyAlignment="1">
      <alignment horizontal="center" vertical="center" wrapText="1"/>
    </xf>
    <xf numFmtId="176" fontId="27" fillId="0" borderId="2" xfId="0" applyNumberFormat="1" applyFont="1" applyBorder="1" applyAlignment="1">
      <alignment horizont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wrapText="1"/>
    </xf>
    <xf numFmtId="176" fontId="4" fillId="2" borderId="2" xfId="0" applyNumberFormat="1" applyFont="1" applyFill="1" applyBorder="1" applyAlignment="1">
      <alignment wrapText="1"/>
    </xf>
    <xf numFmtId="176" fontId="16" fillId="0" borderId="0" xfId="0" applyNumberFormat="1" applyFont="1"/>
    <xf numFmtId="176" fontId="4" fillId="0" borderId="2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/>
    <xf numFmtId="176" fontId="4" fillId="0" borderId="0" xfId="0" applyNumberFormat="1" applyFont="1" applyBorder="1" applyAlignment="1">
      <alignment horizontal="right" wrapText="1"/>
    </xf>
    <xf numFmtId="176" fontId="13" fillId="0" borderId="0" xfId="0" applyNumberFormat="1" applyFont="1" applyBorder="1" applyAlignment="1">
      <alignment horizontal="center" wrapText="1"/>
    </xf>
    <xf numFmtId="2" fontId="20" fillId="0" borderId="7" xfId="0" applyNumberFormat="1" applyFont="1" applyBorder="1" applyAlignment="1">
      <alignment horizontal="left" wrapText="1"/>
    </xf>
    <xf numFmtId="176" fontId="13" fillId="0" borderId="2" xfId="0" applyNumberFormat="1" applyFont="1" applyBorder="1" applyAlignment="1">
      <alignment wrapText="1"/>
    </xf>
    <xf numFmtId="176" fontId="27" fillId="0" borderId="2" xfId="0" applyNumberFormat="1" applyFont="1" applyBorder="1" applyAlignment="1">
      <alignment wrapText="1"/>
    </xf>
    <xf numFmtId="176" fontId="28" fillId="0" borderId="2" xfId="0" applyNumberFormat="1" applyFont="1" applyBorder="1" applyAlignment="1">
      <alignment wrapText="1"/>
    </xf>
    <xf numFmtId="176" fontId="4" fillId="0" borderId="2" xfId="0" applyNumberFormat="1" applyFont="1" applyBorder="1" applyAlignment="1">
      <alignment vertical="center" wrapText="1"/>
    </xf>
    <xf numFmtId="176" fontId="4" fillId="0" borderId="2" xfId="0" applyNumberFormat="1" applyFont="1" applyFill="1" applyBorder="1" applyAlignment="1">
      <alignment vertical="center" wrapText="1"/>
    </xf>
    <xf numFmtId="176" fontId="13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left" wrapText="1"/>
    </xf>
    <xf numFmtId="176" fontId="7" fillId="0" borderId="2" xfId="0" applyNumberFormat="1" applyFont="1" applyBorder="1" applyAlignment="1">
      <alignment wrapText="1"/>
    </xf>
    <xf numFmtId="0" fontId="0" fillId="0" borderId="0" xfId="0" applyFont="1"/>
    <xf numFmtId="0" fontId="19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2" fontId="20" fillId="0" borderId="7" xfId="0" applyNumberFormat="1" applyFont="1" applyBorder="1" applyAlignment="1">
      <alignment wrapText="1"/>
    </xf>
    <xf numFmtId="176" fontId="5" fillId="0" borderId="2" xfId="0" applyNumberFormat="1" applyFont="1" applyFill="1" applyBorder="1" applyAlignment="1">
      <alignment vertical="center" wrapText="1"/>
    </xf>
    <xf numFmtId="0" fontId="0" fillId="0" borderId="0" xfId="0" applyFont="1" applyBorder="1"/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0" fontId="0" fillId="0" borderId="0" xfId="0" applyFill="1" applyBorder="1"/>
    <xf numFmtId="0" fontId="7" fillId="0" borderId="4" xfId="0" applyFont="1" applyBorder="1" applyAlignment="1">
      <alignment horizontal="center" wrapText="1"/>
    </xf>
    <xf numFmtId="176" fontId="5" fillId="0" borderId="2" xfId="0" applyNumberFormat="1" applyFont="1" applyBorder="1" applyAlignment="1">
      <alignment wrapText="1"/>
    </xf>
    <xf numFmtId="49" fontId="7" fillId="0" borderId="7" xfId="0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 wrapText="1"/>
    </xf>
    <xf numFmtId="2" fontId="5" fillId="0" borderId="7" xfId="0" applyNumberFormat="1" applyFont="1" applyBorder="1" applyAlignment="1">
      <alignment wrapText="1"/>
    </xf>
    <xf numFmtId="2" fontId="21" fillId="0" borderId="7" xfId="0" applyNumberFormat="1" applyFont="1" applyBorder="1" applyAlignment="1">
      <alignment wrapText="1"/>
    </xf>
    <xf numFmtId="2" fontId="10" fillId="0" borderId="2" xfId="0" applyNumberFormat="1" applyFont="1" applyBorder="1" applyAlignment="1">
      <alignment horizontal="left" wrapText="1"/>
    </xf>
    <xf numFmtId="176" fontId="7" fillId="0" borderId="2" xfId="0" applyNumberFormat="1" applyFont="1" applyFill="1" applyBorder="1" applyAlignment="1">
      <alignment wrapText="1"/>
    </xf>
    <xf numFmtId="0" fontId="29" fillId="0" borderId="2" xfId="0" applyFont="1" applyFill="1" applyBorder="1" applyAlignment="1">
      <alignment horizontal="left" vertical="center" wrapText="1"/>
    </xf>
    <xf numFmtId="176" fontId="4" fillId="0" borderId="9" xfId="0" applyNumberFormat="1" applyFont="1" applyFill="1" applyBorder="1" applyAlignment="1">
      <alignment wrapText="1"/>
    </xf>
    <xf numFmtId="2" fontId="7" fillId="0" borderId="7" xfId="0" applyNumberFormat="1" applyFont="1" applyBorder="1" applyAlignment="1">
      <alignment wrapText="1"/>
    </xf>
    <xf numFmtId="0" fontId="39" fillId="0" borderId="0" xfId="0" applyFont="1"/>
    <xf numFmtId="2" fontId="7" fillId="0" borderId="2" xfId="0" applyNumberFormat="1" applyFont="1" applyBorder="1" applyAlignment="1">
      <alignment horizontal="left" wrapText="1"/>
    </xf>
    <xf numFmtId="0" fontId="31" fillId="0" borderId="0" xfId="0" applyFont="1" applyBorder="1"/>
    <xf numFmtId="2" fontId="10" fillId="0" borderId="2" xfId="0" applyNumberFormat="1" applyFont="1" applyBorder="1" applyAlignment="1">
      <alignment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wrapText="1"/>
    </xf>
    <xf numFmtId="176" fontId="28" fillId="0" borderId="2" xfId="0" applyNumberFormat="1" applyFont="1" applyBorder="1" applyAlignment="1">
      <alignment vertical="center" wrapText="1"/>
    </xf>
    <xf numFmtId="0" fontId="32" fillId="0" borderId="0" xfId="0" applyFont="1" applyBorder="1"/>
    <xf numFmtId="49" fontId="21" fillId="2" borderId="2" xfId="0" applyNumberFormat="1" applyFont="1" applyFill="1" applyBorder="1" applyAlignment="1">
      <alignment horizontal="center" vertical="center" wrapText="1"/>
    </xf>
    <xf numFmtId="2" fontId="30" fillId="0" borderId="2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right" vertical="center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176" fontId="31" fillId="0" borderId="0" xfId="0" applyNumberFormat="1" applyFont="1"/>
    <xf numFmtId="0" fontId="31" fillId="0" borderId="0" xfId="0" applyFont="1"/>
    <xf numFmtId="49" fontId="21" fillId="0" borderId="7" xfId="0" applyNumberFormat="1" applyFont="1" applyBorder="1" applyAlignment="1">
      <alignment horizontal="center" vertical="center" wrapText="1"/>
    </xf>
    <xf numFmtId="176" fontId="27" fillId="0" borderId="2" xfId="0" applyNumberFormat="1" applyFont="1" applyBorder="1" applyAlignment="1">
      <alignment horizontal="center" vertical="center" wrapText="1"/>
    </xf>
    <xf numFmtId="176" fontId="32" fillId="0" borderId="0" xfId="0" applyNumberFormat="1" applyFont="1"/>
    <xf numFmtId="0" fontId="32" fillId="0" borderId="0" xfId="0" applyFont="1"/>
    <xf numFmtId="0" fontId="4" fillId="2" borderId="2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wrapText="1"/>
    </xf>
    <xf numFmtId="176" fontId="7" fillId="0" borderId="2" xfId="0" applyNumberFormat="1" applyFont="1" applyFill="1" applyBorder="1" applyAlignment="1">
      <alignment vertical="center" wrapText="1"/>
    </xf>
    <xf numFmtId="0" fontId="33" fillId="0" borderId="0" xfId="0" applyFont="1"/>
    <xf numFmtId="0" fontId="33" fillId="0" borderId="0" xfId="0" applyFont="1" applyBorder="1"/>
    <xf numFmtId="0" fontId="34" fillId="0" borderId="0" xfId="0" applyFont="1"/>
    <xf numFmtId="176" fontId="35" fillId="0" borderId="9" xfId="0" applyNumberFormat="1" applyFont="1" applyFill="1" applyBorder="1" applyAlignment="1">
      <alignment wrapText="1"/>
    </xf>
    <xf numFmtId="176" fontId="36" fillId="0" borderId="0" xfId="0" applyNumberFormat="1" applyFont="1" applyFill="1" applyBorder="1" applyAlignment="1">
      <alignment wrapText="1"/>
    </xf>
    <xf numFmtId="176" fontId="7" fillId="0" borderId="4" xfId="0" applyNumberFormat="1" applyFont="1" applyFill="1" applyBorder="1" applyAlignment="1">
      <alignment wrapText="1"/>
    </xf>
    <xf numFmtId="2" fontId="20" fillId="0" borderId="2" xfId="0" applyNumberFormat="1" applyFont="1" applyFill="1" applyBorder="1" applyAlignment="1">
      <alignment wrapText="1"/>
    </xf>
    <xf numFmtId="0" fontId="37" fillId="0" borderId="2" xfId="0" applyFont="1" applyFill="1" applyBorder="1" applyAlignment="1">
      <alignment vertical="center" wrapText="1"/>
    </xf>
    <xf numFmtId="176" fontId="40" fillId="0" borderId="9" xfId="0" applyNumberFormat="1" applyFont="1" applyFill="1" applyBorder="1" applyAlignment="1">
      <alignment wrapText="1"/>
    </xf>
    <xf numFmtId="176" fontId="41" fillId="0" borderId="9" xfId="0" applyNumberFormat="1" applyFont="1" applyFill="1" applyBorder="1" applyAlignment="1">
      <alignment wrapText="1"/>
    </xf>
    <xf numFmtId="0" fontId="39" fillId="0" borderId="0" xfId="0" applyFont="1" applyFill="1" applyBorder="1"/>
    <xf numFmtId="0" fontId="39" fillId="0" borderId="0" xfId="0" applyFont="1" applyBorder="1"/>
    <xf numFmtId="0" fontId="42" fillId="0" borderId="0" xfId="0" applyFont="1" applyBorder="1"/>
    <xf numFmtId="0" fontId="0" fillId="0" borderId="0" xfId="0" applyFont="1" applyAlignment="1">
      <alignment wrapText="1"/>
    </xf>
    <xf numFmtId="0" fontId="0" fillId="0" borderId="0" xfId="0" applyFont="1" applyFill="1" applyBorder="1"/>
    <xf numFmtId="0" fontId="38" fillId="0" borderId="0" xfId="0" applyFont="1"/>
    <xf numFmtId="176" fontId="39" fillId="0" borderId="0" xfId="0" applyNumberFormat="1" applyFont="1" applyBorder="1"/>
    <xf numFmtId="49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176" fontId="0" fillId="0" borderId="0" xfId="0" applyNumberFormat="1" applyFont="1" applyBorder="1"/>
    <xf numFmtId="176" fontId="5" fillId="0" borderId="0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center" wrapText="1"/>
    </xf>
    <xf numFmtId="0" fontId="0" fillId="0" borderId="2" xfId="0" applyBorder="1" applyAlignment="1"/>
    <xf numFmtId="0" fontId="7" fillId="0" borderId="0" xfId="0" applyFont="1" applyAlignment="1">
      <alignment horizontal="left"/>
    </xf>
    <xf numFmtId="0" fontId="0" fillId="0" borderId="0" xfId="0" applyAlignment="1"/>
    <xf numFmtId="176" fontId="13" fillId="0" borderId="2" xfId="0" applyNumberFormat="1" applyFont="1" applyBorder="1" applyAlignment="1">
      <alignment horizontal="center" vertical="center" wrapText="1"/>
    </xf>
    <xf numFmtId="176" fontId="13" fillId="0" borderId="2" xfId="0" applyNumberFormat="1" applyFont="1" applyBorder="1" applyAlignment="1">
      <alignment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33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J246"/>
  <sheetViews>
    <sheetView tabSelected="1" topLeftCell="B1" zoomScaleNormal="100" workbookViewId="0">
      <pane xSplit="3" ySplit="13" topLeftCell="F173" activePane="bottomRight" state="frozen"/>
      <selection activeCell="B1" sqref="B1"/>
      <selection pane="topRight" activeCell="E1" sqref="E1"/>
      <selection pane="bottomLeft" activeCell="B14" sqref="B14"/>
      <selection pane="bottomRight" activeCell="I97" sqref="I97"/>
    </sheetView>
  </sheetViews>
  <sheetFormatPr defaultRowHeight="12.75" x14ac:dyDescent="0.2"/>
  <cols>
    <col min="1" max="1" width="12.85546875" hidden="1" customWidth="1"/>
    <col min="2" max="2" width="10.42578125" customWidth="1"/>
    <col min="3" max="3" width="11.140625" customWidth="1"/>
    <col min="4" max="4" width="62.42578125" customWidth="1"/>
    <col min="5" max="5" width="80.5703125" customWidth="1"/>
    <col min="6" max="6" width="13" customWidth="1"/>
    <col min="7" max="7" width="12.28515625" customWidth="1"/>
    <col min="8" max="8" width="15.140625" customWidth="1"/>
    <col min="9" max="9" width="14.5703125" customWidth="1"/>
    <col min="10" max="10" width="0.140625" customWidth="1"/>
    <col min="11" max="11" width="10.7109375" bestFit="1" customWidth="1"/>
    <col min="12" max="12" width="9.7109375" customWidth="1"/>
    <col min="13" max="13" width="10.28515625" customWidth="1"/>
    <col min="14" max="14" width="9" customWidth="1"/>
  </cols>
  <sheetData>
    <row r="1" spans="1:10" ht="12.75" customHeight="1" x14ac:dyDescent="0.2">
      <c r="F1" s="195" t="s">
        <v>324</v>
      </c>
      <c r="G1" s="196"/>
      <c r="H1" s="196"/>
      <c r="I1" s="196"/>
      <c r="J1" s="196"/>
    </row>
    <row r="2" spans="1:10" x14ac:dyDescent="0.2">
      <c r="F2" s="196"/>
      <c r="G2" s="196"/>
      <c r="H2" s="196"/>
      <c r="I2" s="196"/>
      <c r="J2" s="196"/>
    </row>
    <row r="3" spans="1:10" ht="16.5" customHeight="1" x14ac:dyDescent="0.2">
      <c r="F3" s="196"/>
      <c r="G3" s="196"/>
      <c r="H3" s="196"/>
      <c r="I3" s="196"/>
      <c r="J3" s="196"/>
    </row>
    <row r="4" spans="1:10" ht="15" customHeight="1" x14ac:dyDescent="0.2">
      <c r="F4" s="196"/>
      <c r="G4" s="196"/>
      <c r="H4" s="196"/>
      <c r="I4" s="196"/>
      <c r="J4" s="196"/>
    </row>
    <row r="5" spans="1:10" x14ac:dyDescent="0.2">
      <c r="A5" s="197"/>
      <c r="B5" s="197"/>
      <c r="F5" s="196"/>
      <c r="G5" s="196"/>
      <c r="H5" s="196"/>
      <c r="I5" s="196"/>
      <c r="J5" s="196"/>
    </row>
    <row r="6" spans="1:10" ht="18.75" x14ac:dyDescent="0.3">
      <c r="B6" s="198" t="s">
        <v>183</v>
      </c>
      <c r="C6" s="198"/>
      <c r="D6" s="198"/>
      <c r="E6" s="198"/>
      <c r="F6" s="198"/>
      <c r="G6" s="198"/>
      <c r="H6" s="198"/>
      <c r="I6" s="198"/>
    </row>
    <row r="7" spans="1:10" ht="18.75" x14ac:dyDescent="0.3">
      <c r="B7" s="199" t="s">
        <v>0</v>
      </c>
      <c r="C7" s="199"/>
      <c r="D7" s="199"/>
      <c r="E7" s="199"/>
      <c r="F7" s="199"/>
      <c r="G7" s="199"/>
      <c r="H7" s="199"/>
      <c r="I7" s="199"/>
    </row>
    <row r="8" spans="1:10" ht="15" x14ac:dyDescent="0.25">
      <c r="B8" s="1"/>
      <c r="C8" s="1"/>
      <c r="D8" s="1"/>
      <c r="E8" s="1"/>
      <c r="F8" s="1"/>
      <c r="G8" s="1"/>
      <c r="H8" s="1"/>
      <c r="I8" s="2" t="s">
        <v>5</v>
      </c>
    </row>
    <row r="9" spans="1:10" ht="17.25" customHeight="1" x14ac:dyDescent="0.2">
      <c r="A9" s="200" t="s">
        <v>21</v>
      </c>
      <c r="B9" s="203" t="s">
        <v>45</v>
      </c>
      <c r="C9" s="203" t="s">
        <v>22</v>
      </c>
      <c r="D9" s="203" t="s">
        <v>52</v>
      </c>
      <c r="E9" s="187" t="s">
        <v>1</v>
      </c>
      <c r="F9" s="187" t="s">
        <v>4</v>
      </c>
      <c r="G9" s="187" t="s">
        <v>2</v>
      </c>
      <c r="H9" s="187" t="s">
        <v>3</v>
      </c>
      <c r="I9" s="187" t="s">
        <v>6</v>
      </c>
      <c r="J9" s="3"/>
    </row>
    <row r="10" spans="1:10" ht="22.5" customHeight="1" x14ac:dyDescent="0.2">
      <c r="A10" s="201"/>
      <c r="B10" s="204"/>
      <c r="C10" s="204"/>
      <c r="D10" s="205"/>
      <c r="E10" s="187"/>
      <c r="F10" s="187"/>
      <c r="G10" s="187"/>
      <c r="H10" s="187"/>
      <c r="I10" s="187"/>
      <c r="J10" s="3"/>
    </row>
    <row r="11" spans="1:10" ht="36.75" customHeight="1" x14ac:dyDescent="0.2">
      <c r="A11" s="202"/>
      <c r="B11" s="191"/>
      <c r="C11" s="191"/>
      <c r="D11" s="206"/>
      <c r="E11" s="187"/>
      <c r="F11" s="187"/>
      <c r="G11" s="187"/>
      <c r="H11" s="187"/>
      <c r="I11" s="187"/>
      <c r="J11" s="3"/>
    </row>
    <row r="12" spans="1:10" ht="17.25" customHeight="1" x14ac:dyDescent="0.2">
      <c r="A12" s="115"/>
      <c r="B12" s="44"/>
      <c r="C12" s="44"/>
      <c r="D12" s="116"/>
      <c r="E12" s="4"/>
      <c r="F12" s="4"/>
      <c r="G12" s="4"/>
      <c r="H12" s="4"/>
      <c r="I12" s="4"/>
      <c r="J12" s="3"/>
    </row>
    <row r="13" spans="1:10" ht="15.75" customHeight="1" x14ac:dyDescent="0.2">
      <c r="A13" s="35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3"/>
    </row>
    <row r="14" spans="1:10" ht="28.5" customHeight="1" x14ac:dyDescent="0.2">
      <c r="A14" s="188" t="s">
        <v>195</v>
      </c>
      <c r="B14" s="190"/>
      <c r="C14" s="184"/>
      <c r="D14" s="192" t="s">
        <v>9</v>
      </c>
      <c r="E14" s="194"/>
      <c r="F14" s="182"/>
      <c r="G14" s="182"/>
      <c r="H14" s="182"/>
      <c r="I14" s="183">
        <f>I16</f>
        <v>5182752</v>
      </c>
      <c r="J14" s="3"/>
    </row>
    <row r="15" spans="1:10" ht="3" customHeight="1" x14ac:dyDescent="0.2">
      <c r="A15" s="189"/>
      <c r="B15" s="190"/>
      <c r="C15" s="191"/>
      <c r="D15" s="193"/>
      <c r="E15" s="194"/>
      <c r="F15" s="182"/>
      <c r="G15" s="182"/>
      <c r="H15" s="182"/>
      <c r="I15" s="183"/>
      <c r="J15" s="3"/>
    </row>
    <row r="16" spans="1:10" ht="33.75" customHeight="1" x14ac:dyDescent="0.25">
      <c r="A16" s="48" t="s">
        <v>196</v>
      </c>
      <c r="B16" s="6"/>
      <c r="C16" s="44"/>
      <c r="D16" s="47" t="s">
        <v>9</v>
      </c>
      <c r="E16" s="28"/>
      <c r="F16" s="79"/>
      <c r="G16" s="79"/>
      <c r="I16" s="106">
        <f>SUM(I17:I24)</f>
        <v>5182752</v>
      </c>
      <c r="J16" s="63"/>
    </row>
    <row r="17" spans="1:12" ht="63" x14ac:dyDescent="0.25">
      <c r="A17" s="45" t="s">
        <v>197</v>
      </c>
      <c r="B17" s="5" t="s">
        <v>90</v>
      </c>
      <c r="C17" s="5" t="s">
        <v>23</v>
      </c>
      <c r="D17" s="12" t="s">
        <v>211</v>
      </c>
      <c r="E17" s="28" t="s">
        <v>15</v>
      </c>
      <c r="F17" s="79"/>
      <c r="G17" s="79"/>
      <c r="H17" s="79"/>
      <c r="I17" s="87">
        <v>4606800</v>
      </c>
      <c r="J17" s="3"/>
      <c r="K17" s="135"/>
      <c r="L17" s="135"/>
    </row>
    <row r="18" spans="1:12" ht="31.5" hidden="1" x14ac:dyDescent="0.25">
      <c r="A18" s="45" t="s">
        <v>87</v>
      </c>
      <c r="B18" s="5" t="s">
        <v>88</v>
      </c>
      <c r="C18" s="40" t="s">
        <v>68</v>
      </c>
      <c r="D18" s="38" t="s">
        <v>89</v>
      </c>
      <c r="E18" s="28" t="s">
        <v>15</v>
      </c>
      <c r="F18" s="79"/>
      <c r="G18" s="79"/>
      <c r="H18" s="79"/>
      <c r="I18" s="87"/>
      <c r="J18" s="3"/>
    </row>
    <row r="19" spans="1:12" ht="15.75" hidden="1" x14ac:dyDescent="0.25">
      <c r="A19" s="45" t="s">
        <v>61</v>
      </c>
      <c r="B19" s="5" t="s">
        <v>46</v>
      </c>
      <c r="C19" s="40" t="s">
        <v>44</v>
      </c>
      <c r="D19" s="38" t="s">
        <v>53</v>
      </c>
      <c r="E19" s="28" t="s">
        <v>15</v>
      </c>
      <c r="F19" s="79"/>
      <c r="G19" s="79"/>
      <c r="H19" s="79"/>
      <c r="I19" s="87"/>
      <c r="J19" s="3"/>
    </row>
    <row r="20" spans="1:12" ht="15.75" hidden="1" x14ac:dyDescent="0.25">
      <c r="A20" s="45" t="s">
        <v>83</v>
      </c>
      <c r="B20" s="57" t="s">
        <v>84</v>
      </c>
      <c r="C20" s="58" t="s">
        <v>33</v>
      </c>
      <c r="D20" s="41" t="s">
        <v>54</v>
      </c>
      <c r="E20" s="28" t="s">
        <v>15</v>
      </c>
      <c r="F20" s="79"/>
      <c r="G20" s="79"/>
      <c r="H20" s="79"/>
      <c r="I20" s="87"/>
      <c r="J20" s="3"/>
    </row>
    <row r="21" spans="1:12" ht="15.75" hidden="1" x14ac:dyDescent="0.25">
      <c r="A21" s="45" t="s">
        <v>79</v>
      </c>
      <c r="B21" s="57" t="s">
        <v>80</v>
      </c>
      <c r="C21" s="58" t="s">
        <v>35</v>
      </c>
      <c r="D21" s="59" t="s">
        <v>36</v>
      </c>
      <c r="E21" s="28" t="s">
        <v>15</v>
      </c>
      <c r="F21" s="79"/>
      <c r="G21" s="79"/>
      <c r="H21" s="79"/>
      <c r="I21" s="87"/>
      <c r="J21" s="3"/>
    </row>
    <row r="22" spans="1:12" ht="15.75" x14ac:dyDescent="0.25">
      <c r="A22" s="45" t="s">
        <v>271</v>
      </c>
      <c r="B22" s="57" t="s">
        <v>272</v>
      </c>
      <c r="C22" s="58" t="s">
        <v>33</v>
      </c>
      <c r="D22" s="59" t="s">
        <v>54</v>
      </c>
      <c r="E22" s="28"/>
      <c r="F22" s="79"/>
      <c r="G22" s="79"/>
      <c r="H22" s="79"/>
      <c r="I22" s="87">
        <v>150000</v>
      </c>
      <c r="J22" s="3"/>
    </row>
    <row r="23" spans="1:12" ht="18.75" customHeight="1" x14ac:dyDescent="0.25">
      <c r="A23" s="45" t="s">
        <v>250</v>
      </c>
      <c r="B23" s="57" t="s">
        <v>251</v>
      </c>
      <c r="C23" s="58" t="s">
        <v>33</v>
      </c>
      <c r="D23" s="59" t="s">
        <v>252</v>
      </c>
      <c r="E23" s="28" t="s">
        <v>15</v>
      </c>
      <c r="F23" s="79"/>
      <c r="G23" s="79"/>
      <c r="H23" s="79"/>
      <c r="I23" s="87">
        <v>425952</v>
      </c>
      <c r="J23" s="3"/>
      <c r="K23" s="135"/>
    </row>
    <row r="24" spans="1:12" ht="33" customHeight="1" x14ac:dyDescent="0.25">
      <c r="A24" s="45" t="s">
        <v>265</v>
      </c>
      <c r="B24" s="57" t="s">
        <v>266</v>
      </c>
      <c r="C24" s="58" t="s">
        <v>267</v>
      </c>
      <c r="D24" s="59" t="s">
        <v>268</v>
      </c>
      <c r="E24" s="28"/>
      <c r="F24" s="79"/>
      <c r="G24" s="79"/>
      <c r="H24" s="79"/>
      <c r="I24" s="87">
        <v>0</v>
      </c>
      <c r="J24" s="3"/>
      <c r="K24" s="135"/>
    </row>
    <row r="25" spans="1:12" ht="34.5" customHeight="1" x14ac:dyDescent="0.25">
      <c r="A25" s="49" t="s">
        <v>91</v>
      </c>
      <c r="B25" s="184"/>
      <c r="C25" s="34"/>
      <c r="D25" s="31" t="s">
        <v>10</v>
      </c>
      <c r="E25" s="186"/>
      <c r="F25" s="182"/>
      <c r="G25" s="182"/>
      <c r="H25" s="182"/>
      <c r="I25" s="183">
        <f>I27</f>
        <v>14862238</v>
      </c>
      <c r="J25" s="177"/>
      <c r="K25" s="114"/>
    </row>
    <row r="26" spans="1:12" ht="12.75" hidden="1" customHeight="1" x14ac:dyDescent="0.25">
      <c r="A26" s="46"/>
      <c r="B26" s="185"/>
      <c r="C26" s="33"/>
      <c r="D26" s="30"/>
      <c r="E26" s="186"/>
      <c r="F26" s="182"/>
      <c r="G26" s="182"/>
      <c r="H26" s="182"/>
      <c r="I26" s="183"/>
      <c r="J26" s="177"/>
      <c r="K26" s="114"/>
    </row>
    <row r="27" spans="1:12" ht="31.5" x14ac:dyDescent="0.25">
      <c r="A27" s="51" t="s">
        <v>198</v>
      </c>
      <c r="B27" s="6"/>
      <c r="C27" s="6"/>
      <c r="D27" s="50" t="s">
        <v>10</v>
      </c>
      <c r="E27" s="11"/>
      <c r="F27" s="79"/>
      <c r="G27" s="79"/>
      <c r="H27" s="79"/>
      <c r="I27" s="87">
        <f>I29+I30+I32+I33+I34+I28+I31</f>
        <v>14862238</v>
      </c>
      <c r="J27" s="3"/>
    </row>
    <row r="28" spans="1:12" ht="38.25" customHeight="1" x14ac:dyDescent="0.25">
      <c r="A28" s="51"/>
      <c r="B28" s="5" t="s">
        <v>96</v>
      </c>
      <c r="C28" s="5" t="s">
        <v>23</v>
      </c>
      <c r="D28" s="50" t="s">
        <v>111</v>
      </c>
      <c r="E28" s="28" t="s">
        <v>15</v>
      </c>
      <c r="F28" s="79"/>
      <c r="G28" s="79"/>
      <c r="H28" s="79"/>
      <c r="I28" s="87">
        <v>33497</v>
      </c>
      <c r="J28" s="3"/>
    </row>
    <row r="29" spans="1:12" ht="15.75" x14ac:dyDescent="0.25">
      <c r="A29" s="46" t="s">
        <v>92</v>
      </c>
      <c r="B29" s="5" t="s">
        <v>47</v>
      </c>
      <c r="C29" s="5" t="s">
        <v>24</v>
      </c>
      <c r="D29" s="12" t="s">
        <v>156</v>
      </c>
      <c r="E29" s="28" t="s">
        <v>15</v>
      </c>
      <c r="F29" s="79"/>
      <c r="G29" s="79"/>
      <c r="H29" s="79"/>
      <c r="I29" s="113">
        <v>2202122</v>
      </c>
      <c r="J29" s="64"/>
      <c r="K29" s="135"/>
      <c r="L29" s="114"/>
    </row>
    <row r="30" spans="1:12" ht="63" x14ac:dyDescent="0.25">
      <c r="A30" s="46" t="s">
        <v>93</v>
      </c>
      <c r="B30" s="5" t="s">
        <v>48</v>
      </c>
      <c r="C30" s="5" t="s">
        <v>25</v>
      </c>
      <c r="D30" s="12" t="s">
        <v>212</v>
      </c>
      <c r="E30" s="28" t="s">
        <v>15</v>
      </c>
      <c r="F30" s="79"/>
      <c r="G30" s="79"/>
      <c r="H30" s="79"/>
      <c r="I30" s="113">
        <v>10225559</v>
      </c>
      <c r="J30" s="64"/>
      <c r="K30" s="135"/>
    </row>
    <row r="31" spans="1:12" ht="63" x14ac:dyDescent="0.25">
      <c r="A31" s="46"/>
      <c r="B31" s="174" t="s">
        <v>336</v>
      </c>
      <c r="C31" s="174" t="s">
        <v>337</v>
      </c>
      <c r="D31" s="175" t="s">
        <v>338</v>
      </c>
      <c r="E31" s="28" t="s">
        <v>15</v>
      </c>
      <c r="F31" s="79"/>
      <c r="G31" s="79"/>
      <c r="H31" s="79"/>
      <c r="I31" s="113">
        <v>994060</v>
      </c>
      <c r="J31" s="64"/>
      <c r="K31" s="114"/>
    </row>
    <row r="32" spans="1:12" ht="31.5" x14ac:dyDescent="0.25">
      <c r="A32" s="46" t="s">
        <v>94</v>
      </c>
      <c r="B32" s="5" t="s">
        <v>42</v>
      </c>
      <c r="C32" s="5" t="s">
        <v>26</v>
      </c>
      <c r="D32" s="12" t="s">
        <v>56</v>
      </c>
      <c r="E32" s="28" t="s">
        <v>15</v>
      </c>
      <c r="F32" s="79"/>
      <c r="G32" s="79"/>
      <c r="H32" s="79"/>
      <c r="I32" s="87">
        <v>1160000</v>
      </c>
      <c r="J32" s="64"/>
      <c r="K32" s="135"/>
    </row>
    <row r="33" spans="1:218" ht="15.75" x14ac:dyDescent="0.25">
      <c r="A33" s="46" t="s">
        <v>297</v>
      </c>
      <c r="B33" s="5" t="s">
        <v>160</v>
      </c>
      <c r="C33" s="5" t="s">
        <v>34</v>
      </c>
      <c r="D33" s="66" t="s">
        <v>161</v>
      </c>
      <c r="E33" s="28"/>
      <c r="F33" s="79"/>
      <c r="G33" s="79"/>
      <c r="H33" s="79"/>
      <c r="I33" s="87">
        <v>100000</v>
      </c>
      <c r="J33" s="64"/>
      <c r="K33" s="135"/>
    </row>
    <row r="34" spans="1:218" ht="15.75" x14ac:dyDescent="0.25">
      <c r="A34" s="46" t="s">
        <v>281</v>
      </c>
      <c r="B34" s="5" t="s">
        <v>282</v>
      </c>
      <c r="C34" s="5"/>
      <c r="D34" s="12" t="s">
        <v>285</v>
      </c>
      <c r="E34" s="28"/>
      <c r="F34" s="79"/>
      <c r="G34" s="79"/>
      <c r="H34" s="79"/>
      <c r="I34" s="87">
        <f>I35</f>
        <v>147000</v>
      </c>
      <c r="J34" s="64"/>
      <c r="K34" s="114"/>
    </row>
    <row r="35" spans="1:218" ht="15.75" x14ac:dyDescent="0.25">
      <c r="A35" s="46" t="s">
        <v>283</v>
      </c>
      <c r="B35" s="5" t="s">
        <v>284</v>
      </c>
      <c r="C35" s="5" t="s">
        <v>34</v>
      </c>
      <c r="D35" s="132" t="s">
        <v>286</v>
      </c>
      <c r="E35" s="28"/>
      <c r="F35" s="79"/>
      <c r="G35" s="79"/>
      <c r="H35" s="79"/>
      <c r="I35" s="87">
        <v>147000</v>
      </c>
      <c r="J35" s="64"/>
      <c r="K35" s="114"/>
      <c r="N35" s="135"/>
    </row>
    <row r="36" spans="1:218" ht="0.75" hidden="1" customHeight="1" x14ac:dyDescent="0.25">
      <c r="A36" s="46" t="s">
        <v>64</v>
      </c>
      <c r="B36" s="5" t="s">
        <v>49</v>
      </c>
      <c r="C36" s="5" t="s">
        <v>34</v>
      </c>
      <c r="D36" s="12" t="s">
        <v>57</v>
      </c>
      <c r="E36" s="28" t="s">
        <v>15</v>
      </c>
      <c r="F36" s="79"/>
      <c r="G36" s="79"/>
      <c r="H36" s="79"/>
      <c r="I36" s="87"/>
      <c r="J36" s="64"/>
    </row>
    <row r="37" spans="1:218" ht="31.5" x14ac:dyDescent="0.25">
      <c r="A37" s="49" t="s">
        <v>97</v>
      </c>
      <c r="B37" s="33"/>
      <c r="C37" s="33"/>
      <c r="D37" s="30" t="s">
        <v>11</v>
      </c>
      <c r="E37" s="11"/>
      <c r="F37" s="81"/>
      <c r="G37" s="81"/>
      <c r="H37" s="81"/>
      <c r="I37" s="105">
        <f>SUM(I39)</f>
        <v>10984336</v>
      </c>
      <c r="J37" s="3"/>
    </row>
    <row r="38" spans="1:218" ht="17.25" hidden="1" customHeight="1" x14ac:dyDescent="0.25">
      <c r="A38" s="46"/>
      <c r="B38" s="32" t="s">
        <v>7</v>
      </c>
      <c r="C38" s="37"/>
      <c r="D38" s="30" t="s">
        <v>11</v>
      </c>
      <c r="E38" s="29"/>
      <c r="F38" s="83"/>
      <c r="G38" s="83"/>
      <c r="H38" s="83"/>
      <c r="I38" s="91"/>
      <c r="J38" s="3"/>
    </row>
    <row r="39" spans="1:218" ht="31.5" x14ac:dyDescent="0.25">
      <c r="A39" s="51" t="s">
        <v>98</v>
      </c>
      <c r="B39" s="32"/>
      <c r="C39" s="37"/>
      <c r="D39" s="47" t="s">
        <v>11</v>
      </c>
      <c r="E39" s="29"/>
      <c r="F39" s="83"/>
      <c r="G39" s="83"/>
      <c r="H39" s="83"/>
      <c r="I39" s="92">
        <f>SUM(I40+I41+I42+I44+I47)</f>
        <v>10984336</v>
      </c>
      <c r="J39" s="3"/>
    </row>
    <row r="40" spans="1:218" ht="15.75" x14ac:dyDescent="0.25">
      <c r="A40" s="46" t="s">
        <v>99</v>
      </c>
      <c r="B40" s="5" t="s">
        <v>50</v>
      </c>
      <c r="C40" s="5" t="s">
        <v>28</v>
      </c>
      <c r="D40" s="14" t="s">
        <v>59</v>
      </c>
      <c r="E40" s="28" t="s">
        <v>15</v>
      </c>
      <c r="F40" s="79"/>
      <c r="G40" s="79"/>
      <c r="H40" s="79"/>
      <c r="I40" s="87">
        <v>4601277</v>
      </c>
      <c r="J40" s="176"/>
      <c r="K40" s="114"/>
      <c r="L40" s="135"/>
    </row>
    <row r="41" spans="1:218" ht="31.5" x14ac:dyDescent="0.25">
      <c r="A41" s="46" t="s">
        <v>101</v>
      </c>
      <c r="B41" s="5" t="s">
        <v>100</v>
      </c>
      <c r="C41" s="5" t="s">
        <v>41</v>
      </c>
      <c r="D41" s="14" t="s">
        <v>213</v>
      </c>
      <c r="E41" s="28" t="s">
        <v>15</v>
      </c>
      <c r="F41" s="79"/>
      <c r="G41" s="79"/>
      <c r="H41" s="79"/>
      <c r="I41" s="87">
        <v>3291650</v>
      </c>
      <c r="J41" s="173"/>
      <c r="K41" s="135"/>
      <c r="L41" s="114"/>
    </row>
    <row r="42" spans="1:218" ht="15.75" x14ac:dyDescent="0.25">
      <c r="A42" s="46" t="s">
        <v>107</v>
      </c>
      <c r="B42" s="5" t="s">
        <v>102</v>
      </c>
      <c r="C42" s="5"/>
      <c r="D42" s="14" t="s">
        <v>214</v>
      </c>
      <c r="E42" s="28"/>
      <c r="F42" s="79"/>
      <c r="G42" s="79"/>
      <c r="H42" s="79"/>
      <c r="I42" s="87">
        <f>SUM(I43)</f>
        <v>146200</v>
      </c>
      <c r="J42" s="64"/>
    </row>
    <row r="43" spans="1:218" ht="34.5" customHeight="1" x14ac:dyDescent="0.25">
      <c r="A43" s="46" t="s">
        <v>106</v>
      </c>
      <c r="B43" s="5" t="s">
        <v>103</v>
      </c>
      <c r="C43" s="5" t="s">
        <v>104</v>
      </c>
      <c r="D43" s="14" t="s">
        <v>105</v>
      </c>
      <c r="E43" s="28" t="s">
        <v>15</v>
      </c>
      <c r="F43" s="79"/>
      <c r="G43" s="79"/>
      <c r="H43" s="79"/>
      <c r="I43" s="87">
        <v>146200</v>
      </c>
      <c r="J43" s="64"/>
      <c r="K43" s="135"/>
    </row>
    <row r="44" spans="1:218" ht="15.75" x14ac:dyDescent="0.25">
      <c r="A44" s="46" t="s">
        <v>293</v>
      </c>
      <c r="B44" s="5" t="s">
        <v>275</v>
      </c>
      <c r="C44" s="5"/>
      <c r="D44" s="134" t="s">
        <v>278</v>
      </c>
      <c r="E44" s="28" t="s">
        <v>15</v>
      </c>
      <c r="F44" s="79"/>
      <c r="G44" s="79"/>
      <c r="H44" s="79"/>
      <c r="I44" s="87">
        <f>I45+I46</f>
        <v>2745209</v>
      </c>
      <c r="J44" s="64"/>
    </row>
    <row r="45" spans="1:218" ht="47.25" x14ac:dyDescent="0.25">
      <c r="A45" s="46" t="s">
        <v>299</v>
      </c>
      <c r="B45" s="5" t="s">
        <v>298</v>
      </c>
      <c r="C45" s="5" t="s">
        <v>33</v>
      </c>
      <c r="D45" s="129" t="s">
        <v>300</v>
      </c>
      <c r="E45" s="28" t="s">
        <v>15</v>
      </c>
      <c r="F45" s="79"/>
      <c r="G45" s="79"/>
      <c r="H45" s="79"/>
      <c r="I45" s="87">
        <v>1494900</v>
      </c>
      <c r="J45" s="64"/>
    </row>
    <row r="46" spans="1:218" ht="39.75" customHeight="1" x14ac:dyDescent="0.25">
      <c r="A46" s="46" t="s">
        <v>291</v>
      </c>
      <c r="B46" s="5" t="s">
        <v>288</v>
      </c>
      <c r="C46" s="5" t="s">
        <v>33</v>
      </c>
      <c r="D46" s="129" t="s">
        <v>289</v>
      </c>
      <c r="E46" s="28" t="s">
        <v>15</v>
      </c>
      <c r="F46" s="79"/>
      <c r="G46" s="79"/>
      <c r="H46" s="79"/>
      <c r="I46" s="87">
        <v>1250309</v>
      </c>
      <c r="J46" s="64"/>
      <c r="K46" s="135"/>
    </row>
    <row r="47" spans="1:218" ht="39.75" customHeight="1" x14ac:dyDescent="0.25">
      <c r="A47" s="46"/>
      <c r="B47" s="154">
        <v>7670</v>
      </c>
      <c r="C47" s="111" t="s">
        <v>33</v>
      </c>
      <c r="D47" s="112" t="s">
        <v>54</v>
      </c>
      <c r="E47" s="28"/>
      <c r="F47" s="79"/>
      <c r="G47" s="79"/>
      <c r="H47" s="79"/>
      <c r="I47" s="87">
        <v>200000</v>
      </c>
      <c r="J47" s="64"/>
    </row>
    <row r="48" spans="1:218" s="7" customFormat="1" ht="31.5" x14ac:dyDescent="0.25">
      <c r="A48" s="49" t="s">
        <v>108</v>
      </c>
      <c r="B48" s="6"/>
      <c r="C48" s="6"/>
      <c r="D48" s="10" t="s">
        <v>19</v>
      </c>
      <c r="E48" s="13"/>
      <c r="F48" s="81"/>
      <c r="G48" s="81"/>
      <c r="H48" s="81"/>
      <c r="I48" s="105">
        <f>I49</f>
        <v>4744853</v>
      </c>
      <c r="J48" s="3"/>
      <c r="K48" s="168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</row>
    <row r="49" spans="1:11" s="3" customFormat="1" ht="31.5" x14ac:dyDescent="0.25">
      <c r="A49" s="51" t="s">
        <v>109</v>
      </c>
      <c r="B49" s="6"/>
      <c r="C49" s="6"/>
      <c r="D49" s="50" t="s">
        <v>19</v>
      </c>
      <c r="E49" s="28" t="s">
        <v>15</v>
      </c>
      <c r="F49" s="81"/>
      <c r="G49" s="81"/>
      <c r="H49" s="81"/>
      <c r="I49" s="85">
        <f>SUM(I50+I51+I54+I56+I58)</f>
        <v>4744853</v>
      </c>
    </row>
    <row r="50" spans="1:11" s="3" customFormat="1" ht="31.5" x14ac:dyDescent="0.25">
      <c r="A50" s="46" t="s">
        <v>110</v>
      </c>
      <c r="B50" s="5" t="s">
        <v>96</v>
      </c>
      <c r="C50" s="5" t="s">
        <v>23</v>
      </c>
      <c r="D50" s="12" t="s">
        <v>111</v>
      </c>
      <c r="E50" s="28" t="s">
        <v>15</v>
      </c>
      <c r="F50" s="81"/>
      <c r="G50" s="81"/>
      <c r="H50" s="81"/>
      <c r="I50" s="84">
        <v>393230</v>
      </c>
      <c r="K50" s="158"/>
    </row>
    <row r="51" spans="1:11" s="3" customFormat="1" ht="41.25" customHeight="1" x14ac:dyDescent="0.25">
      <c r="A51" s="46" t="s">
        <v>242</v>
      </c>
      <c r="B51" s="6" t="s">
        <v>243</v>
      </c>
      <c r="C51" s="6" t="s">
        <v>47</v>
      </c>
      <c r="D51" s="164" t="s">
        <v>244</v>
      </c>
      <c r="E51" s="28"/>
      <c r="F51" s="81"/>
      <c r="G51" s="81"/>
      <c r="H51" s="81"/>
      <c r="I51" s="105">
        <f>I52+I53</f>
        <v>3324300</v>
      </c>
    </row>
    <row r="52" spans="1:11" s="123" customFormat="1" ht="48.75" customHeight="1" x14ac:dyDescent="0.25">
      <c r="A52" s="120" t="s">
        <v>237</v>
      </c>
      <c r="B52" s="121" t="s">
        <v>332</v>
      </c>
      <c r="C52" s="121" t="s">
        <v>48</v>
      </c>
      <c r="D52" s="163" t="s">
        <v>333</v>
      </c>
      <c r="E52" s="122" t="s">
        <v>15</v>
      </c>
      <c r="F52" s="110"/>
      <c r="G52" s="110"/>
      <c r="H52" s="110"/>
      <c r="I52" s="131">
        <v>7500</v>
      </c>
    </row>
    <row r="53" spans="1:11" s="123" customFormat="1" ht="34.5" customHeight="1" x14ac:dyDescent="0.25">
      <c r="A53" s="120"/>
      <c r="B53" s="121" t="s">
        <v>238</v>
      </c>
      <c r="C53" s="121" t="s">
        <v>47</v>
      </c>
      <c r="D53" s="163" t="s">
        <v>239</v>
      </c>
      <c r="E53" s="122" t="s">
        <v>15</v>
      </c>
      <c r="F53" s="110"/>
      <c r="G53" s="110"/>
      <c r="H53" s="110"/>
      <c r="I53" s="162">
        <v>3316800</v>
      </c>
    </row>
    <row r="54" spans="1:11" s="137" customFormat="1" ht="31.5" x14ac:dyDescent="0.25">
      <c r="A54" s="49" t="s">
        <v>114</v>
      </c>
      <c r="B54" s="6" t="s">
        <v>112</v>
      </c>
      <c r="C54" s="6"/>
      <c r="D54" s="138" t="s">
        <v>74</v>
      </c>
      <c r="E54" s="17" t="s">
        <v>15</v>
      </c>
      <c r="F54" s="81"/>
      <c r="G54" s="81"/>
      <c r="H54" s="81"/>
      <c r="I54" s="84">
        <f>SUM(I55)</f>
        <v>16400</v>
      </c>
    </row>
    <row r="55" spans="1:11" s="3" customFormat="1" ht="31.5" x14ac:dyDescent="0.25">
      <c r="A55" s="46" t="s">
        <v>115</v>
      </c>
      <c r="B55" s="5" t="s">
        <v>113</v>
      </c>
      <c r="C55" s="5" t="s">
        <v>73</v>
      </c>
      <c r="D55" s="53" t="s">
        <v>215</v>
      </c>
      <c r="E55" s="28" t="s">
        <v>15</v>
      </c>
      <c r="F55" s="81"/>
      <c r="G55" s="81"/>
      <c r="H55" s="81"/>
      <c r="I55" s="86">
        <v>16400</v>
      </c>
      <c r="K55" s="168"/>
    </row>
    <row r="56" spans="1:11" s="137" customFormat="1" ht="47.25" x14ac:dyDescent="0.25">
      <c r="A56" s="49" t="s">
        <v>301</v>
      </c>
      <c r="B56" s="139" t="s">
        <v>302</v>
      </c>
      <c r="C56" s="6"/>
      <c r="D56" s="138" t="s">
        <v>305</v>
      </c>
      <c r="E56" s="17" t="s">
        <v>15</v>
      </c>
      <c r="F56" s="81"/>
      <c r="G56" s="81"/>
      <c r="H56" s="81"/>
      <c r="I56" s="84">
        <f>I57</f>
        <v>795923</v>
      </c>
      <c r="K56" s="119"/>
    </row>
    <row r="57" spans="1:11" s="142" customFormat="1" ht="173.25" x14ac:dyDescent="0.25">
      <c r="A57" s="51" t="s">
        <v>303</v>
      </c>
      <c r="B57" s="52" t="s">
        <v>304</v>
      </c>
      <c r="C57" s="52" t="s">
        <v>218</v>
      </c>
      <c r="D57" s="53" t="s">
        <v>306</v>
      </c>
      <c r="E57" s="140" t="s">
        <v>15</v>
      </c>
      <c r="F57" s="141"/>
      <c r="G57" s="141"/>
      <c r="H57" s="141"/>
      <c r="I57" s="85">
        <v>795923</v>
      </c>
    </row>
    <row r="58" spans="1:11" s="137" customFormat="1" ht="15.75" x14ac:dyDescent="0.25">
      <c r="A58" s="49" t="s">
        <v>205</v>
      </c>
      <c r="B58" s="139" t="s">
        <v>206</v>
      </c>
      <c r="C58" s="6"/>
      <c r="D58" s="144" t="s">
        <v>116</v>
      </c>
      <c r="E58" s="17" t="s">
        <v>15</v>
      </c>
      <c r="F58" s="81"/>
      <c r="G58" s="81"/>
      <c r="H58" s="81"/>
      <c r="I58" s="84">
        <f>I59</f>
        <v>215000</v>
      </c>
    </row>
    <row r="59" spans="1:11" s="142" customFormat="1" ht="31.5" x14ac:dyDescent="0.25">
      <c r="A59" s="51" t="s">
        <v>207</v>
      </c>
      <c r="B59" s="143" t="s">
        <v>208</v>
      </c>
      <c r="C59" s="52" t="s">
        <v>42</v>
      </c>
      <c r="D59" s="72" t="s">
        <v>209</v>
      </c>
      <c r="E59" s="140" t="s">
        <v>15</v>
      </c>
      <c r="F59" s="141"/>
      <c r="G59" s="141"/>
      <c r="H59" s="141"/>
      <c r="I59" s="85">
        <v>215000</v>
      </c>
      <c r="K59" s="169"/>
    </row>
    <row r="60" spans="1:11" ht="31.5" x14ac:dyDescent="0.25">
      <c r="A60" s="49" t="s">
        <v>117</v>
      </c>
      <c r="B60" s="6"/>
      <c r="C60" s="6"/>
      <c r="D60" s="10" t="s">
        <v>14</v>
      </c>
      <c r="E60" s="28"/>
      <c r="F60" s="81"/>
      <c r="G60" s="81"/>
      <c r="H60" s="81"/>
      <c r="I60" s="105">
        <f>I62</f>
        <v>433547</v>
      </c>
      <c r="J60" s="3"/>
    </row>
    <row r="61" spans="1:11" ht="31.5" x14ac:dyDescent="0.25">
      <c r="A61" s="51" t="s">
        <v>118</v>
      </c>
      <c r="B61" s="6"/>
      <c r="C61" s="6"/>
      <c r="D61" s="50" t="s">
        <v>14</v>
      </c>
      <c r="E61" s="28"/>
      <c r="F61" s="81"/>
      <c r="G61" s="81"/>
      <c r="H61" s="81"/>
      <c r="I61" s="106">
        <f>I62</f>
        <v>433547</v>
      </c>
      <c r="J61" s="3"/>
    </row>
    <row r="62" spans="1:11" ht="63" x14ac:dyDescent="0.25">
      <c r="A62" s="46" t="s">
        <v>217</v>
      </c>
      <c r="B62" s="5" t="s">
        <v>218</v>
      </c>
      <c r="C62" s="5" t="s">
        <v>24</v>
      </c>
      <c r="D62" s="12" t="s">
        <v>219</v>
      </c>
      <c r="E62" s="28" t="s">
        <v>15</v>
      </c>
      <c r="F62" s="81"/>
      <c r="G62" s="81"/>
      <c r="H62" s="81"/>
      <c r="I62" s="87">
        <v>433547</v>
      </c>
      <c r="J62" s="3"/>
      <c r="K62" s="135"/>
    </row>
    <row r="63" spans="1:11" ht="15.75" x14ac:dyDescent="0.25">
      <c r="A63" s="46"/>
      <c r="B63" s="5"/>
      <c r="C63" s="5"/>
      <c r="D63" s="12"/>
      <c r="E63" s="28"/>
      <c r="F63" s="81"/>
      <c r="G63" s="81"/>
      <c r="H63" s="81"/>
      <c r="I63" s="87"/>
      <c r="J63" s="3"/>
    </row>
    <row r="64" spans="1:11" ht="31.5" x14ac:dyDescent="0.25">
      <c r="A64" s="49" t="s">
        <v>62</v>
      </c>
      <c r="B64" s="6"/>
      <c r="C64" s="6"/>
      <c r="D64" s="10" t="s">
        <v>12</v>
      </c>
      <c r="E64" s="28"/>
      <c r="F64" s="81"/>
      <c r="G64" s="81"/>
      <c r="H64" s="81"/>
      <c r="I64" s="105">
        <f>SUM(I65)</f>
        <v>4377839</v>
      </c>
      <c r="J64" s="3"/>
    </row>
    <row r="65" spans="1:11" ht="31.5" x14ac:dyDescent="0.25">
      <c r="A65" s="51" t="s">
        <v>63</v>
      </c>
      <c r="B65" s="6"/>
      <c r="C65" s="6"/>
      <c r="D65" s="50" t="s">
        <v>12</v>
      </c>
      <c r="E65" s="28" t="s">
        <v>15</v>
      </c>
      <c r="F65" s="81"/>
      <c r="G65" s="81"/>
      <c r="H65" s="81"/>
      <c r="I65" s="106">
        <f>SUM(I66+I67+I68+I69+I70+I71)</f>
        <v>4377839</v>
      </c>
      <c r="J65" s="3"/>
    </row>
    <row r="66" spans="1:11" ht="31.5" x14ac:dyDescent="0.25">
      <c r="A66" s="46" t="s">
        <v>119</v>
      </c>
      <c r="B66" s="5" t="s">
        <v>96</v>
      </c>
      <c r="C66" s="5" t="s">
        <v>23</v>
      </c>
      <c r="D66" s="12" t="s">
        <v>111</v>
      </c>
      <c r="E66" s="28" t="s">
        <v>15</v>
      </c>
      <c r="F66" s="81"/>
      <c r="G66" s="81"/>
      <c r="H66" s="81"/>
      <c r="I66" s="87">
        <v>397839</v>
      </c>
      <c r="J66" s="3"/>
    </row>
    <row r="67" spans="1:11" ht="47.25" x14ac:dyDescent="0.25">
      <c r="A67" s="46" t="s">
        <v>199</v>
      </c>
      <c r="B67" s="5" t="s">
        <v>126</v>
      </c>
      <c r="C67" s="26" t="s">
        <v>26</v>
      </c>
      <c r="D67" s="12" t="s">
        <v>130</v>
      </c>
      <c r="E67" s="28" t="s">
        <v>15</v>
      </c>
      <c r="F67" s="81"/>
      <c r="G67" s="81"/>
      <c r="H67" s="81"/>
      <c r="I67" s="87">
        <v>663100</v>
      </c>
      <c r="J67" s="3"/>
      <c r="K67" s="157"/>
    </row>
    <row r="68" spans="1:11" ht="15.75" x14ac:dyDescent="0.25">
      <c r="A68" s="46" t="s">
        <v>121</v>
      </c>
      <c r="B68" s="5" t="s">
        <v>120</v>
      </c>
      <c r="C68" s="5" t="s">
        <v>30</v>
      </c>
      <c r="D68" s="12" t="s">
        <v>122</v>
      </c>
      <c r="E68" s="28" t="s">
        <v>15</v>
      </c>
      <c r="F68" s="81"/>
      <c r="G68" s="81"/>
      <c r="H68" s="81"/>
      <c r="I68" s="87">
        <v>198644</v>
      </c>
      <c r="J68" s="3"/>
      <c r="K68" s="157"/>
    </row>
    <row r="69" spans="1:11" ht="15.75" x14ac:dyDescent="0.25">
      <c r="A69" s="46" t="s">
        <v>194</v>
      </c>
      <c r="B69" s="5" t="s">
        <v>163</v>
      </c>
      <c r="C69" s="26" t="s">
        <v>30</v>
      </c>
      <c r="D69" s="12" t="s">
        <v>164</v>
      </c>
      <c r="E69" s="28" t="s">
        <v>15</v>
      </c>
      <c r="F69" s="81"/>
      <c r="G69" s="81"/>
      <c r="H69" s="81"/>
      <c r="I69" s="87">
        <v>1043356</v>
      </c>
      <c r="J69" s="3"/>
    </row>
    <row r="70" spans="1:11" ht="31.5" x14ac:dyDescent="0.25">
      <c r="A70" s="46" t="s">
        <v>123</v>
      </c>
      <c r="B70" s="5" t="s">
        <v>125</v>
      </c>
      <c r="C70" s="26" t="s">
        <v>29</v>
      </c>
      <c r="D70" s="12" t="s">
        <v>124</v>
      </c>
      <c r="E70" s="28" t="s">
        <v>15</v>
      </c>
      <c r="F70" s="81"/>
      <c r="G70" s="81"/>
      <c r="H70" s="81"/>
      <c r="I70" s="87">
        <v>1865200</v>
      </c>
      <c r="J70" s="3"/>
      <c r="K70" s="135"/>
    </row>
    <row r="71" spans="1:11" s="114" customFormat="1" ht="15.75" x14ac:dyDescent="0.25">
      <c r="A71" s="46" t="s">
        <v>127</v>
      </c>
      <c r="B71" s="5" t="s">
        <v>128</v>
      </c>
      <c r="C71" s="26"/>
      <c r="D71" s="66" t="s">
        <v>129</v>
      </c>
      <c r="E71" s="28" t="s">
        <v>15</v>
      </c>
      <c r="F71" s="81"/>
      <c r="G71" s="81"/>
      <c r="H71" s="81"/>
      <c r="I71" s="125">
        <f>I72</f>
        <v>209700</v>
      </c>
      <c r="J71" s="119"/>
    </row>
    <row r="72" spans="1:11" s="114" customFormat="1" ht="15.75" x14ac:dyDescent="0.25">
      <c r="A72" s="46" t="s">
        <v>269</v>
      </c>
      <c r="B72" s="5" t="s">
        <v>270</v>
      </c>
      <c r="C72" s="26" t="s">
        <v>37</v>
      </c>
      <c r="D72" s="66"/>
      <c r="E72" s="124"/>
      <c r="F72" s="80"/>
      <c r="G72" s="80"/>
      <c r="H72" s="80"/>
      <c r="I72" s="86">
        <v>209700</v>
      </c>
      <c r="J72" s="119"/>
    </row>
    <row r="73" spans="1:11" ht="31.5" x14ac:dyDescent="0.25">
      <c r="A73" s="49" t="s">
        <v>65</v>
      </c>
      <c r="B73" s="6"/>
      <c r="C73" s="6"/>
      <c r="D73" s="10" t="s">
        <v>18</v>
      </c>
      <c r="E73" s="15"/>
      <c r="F73" s="80"/>
      <c r="G73" s="80"/>
      <c r="H73" s="80"/>
      <c r="I73" s="84">
        <f>SUM(I74)</f>
        <v>3292100</v>
      </c>
      <c r="J73" s="3"/>
    </row>
    <row r="74" spans="1:11" ht="31.5" x14ac:dyDescent="0.25">
      <c r="A74" s="51" t="s">
        <v>66</v>
      </c>
      <c r="B74" s="6"/>
      <c r="C74" s="6"/>
      <c r="D74" s="50" t="s">
        <v>67</v>
      </c>
      <c r="E74" s="15"/>
      <c r="F74" s="80"/>
      <c r="G74" s="80"/>
      <c r="H74" s="80"/>
      <c r="I74" s="85">
        <f>SUM(I75+I76+I78)</f>
        <v>3292100</v>
      </c>
      <c r="J74" s="3"/>
    </row>
    <row r="75" spans="1:11" ht="31.5" x14ac:dyDescent="0.25">
      <c r="A75" s="51" t="s">
        <v>95</v>
      </c>
      <c r="B75" s="5" t="s">
        <v>96</v>
      </c>
      <c r="C75" s="5" t="s">
        <v>23</v>
      </c>
      <c r="D75" s="12" t="s">
        <v>111</v>
      </c>
      <c r="E75" s="28" t="s">
        <v>15</v>
      </c>
      <c r="F75" s="80"/>
      <c r="G75" s="80"/>
      <c r="H75" s="80"/>
      <c r="I75" s="86">
        <v>33500</v>
      </c>
      <c r="J75" s="3"/>
    </row>
    <row r="76" spans="1:11" ht="15.75" x14ac:dyDescent="0.25">
      <c r="A76" s="51" t="s">
        <v>71</v>
      </c>
      <c r="B76" s="52" t="s">
        <v>72</v>
      </c>
      <c r="C76" s="6"/>
      <c r="D76" s="50" t="s">
        <v>216</v>
      </c>
      <c r="E76" s="15"/>
      <c r="F76" s="80"/>
      <c r="G76" s="80"/>
      <c r="H76" s="80"/>
      <c r="I76" s="85">
        <f>I77</f>
        <v>2385600</v>
      </c>
      <c r="J76" s="3"/>
    </row>
    <row r="77" spans="1:11" ht="31.5" x14ac:dyDescent="0.25">
      <c r="A77" s="46" t="s">
        <v>69</v>
      </c>
      <c r="B77" s="5" t="s">
        <v>70</v>
      </c>
      <c r="C77" s="5" t="s">
        <v>27</v>
      </c>
      <c r="D77" s="12" t="s">
        <v>58</v>
      </c>
      <c r="E77" s="28" t="s">
        <v>15</v>
      </c>
      <c r="F77" s="81"/>
      <c r="G77" s="81"/>
      <c r="H77" s="81"/>
      <c r="I77" s="87">
        <v>2385600</v>
      </c>
      <c r="J77" s="3"/>
    </row>
    <row r="78" spans="1:11" ht="15.75" x14ac:dyDescent="0.25">
      <c r="A78" s="51" t="s">
        <v>85</v>
      </c>
      <c r="B78" s="61" t="s">
        <v>75</v>
      </c>
      <c r="C78" s="61"/>
      <c r="D78" s="47" t="s">
        <v>76</v>
      </c>
      <c r="E78" s="62"/>
      <c r="F78" s="88"/>
      <c r="G78" s="88"/>
      <c r="H78" s="88"/>
      <c r="I78" s="89">
        <f>SUM(I79)</f>
        <v>873000</v>
      </c>
      <c r="J78" s="3"/>
    </row>
    <row r="79" spans="1:11" ht="15.75" x14ac:dyDescent="0.25">
      <c r="A79" s="46" t="s">
        <v>86</v>
      </c>
      <c r="B79" s="32" t="s">
        <v>78</v>
      </c>
      <c r="C79" s="32" t="s">
        <v>27</v>
      </c>
      <c r="D79" s="60" t="s">
        <v>200</v>
      </c>
      <c r="E79" s="28" t="s">
        <v>15</v>
      </c>
      <c r="F79" s="82"/>
      <c r="G79" s="82"/>
      <c r="H79" s="82"/>
      <c r="I79" s="90">
        <v>873000</v>
      </c>
      <c r="J79" s="3"/>
    </row>
    <row r="80" spans="1:11" ht="31.5" x14ac:dyDescent="0.25">
      <c r="A80" s="49" t="s">
        <v>136</v>
      </c>
      <c r="B80" s="6"/>
      <c r="C80" s="6"/>
      <c r="D80" s="10" t="s">
        <v>20</v>
      </c>
      <c r="E80" s="11"/>
      <c r="F80" s="79"/>
      <c r="G80" s="79"/>
      <c r="H80" s="79"/>
      <c r="I80" s="105">
        <f>SUM(I81)</f>
        <v>73302611</v>
      </c>
      <c r="J80" s="119"/>
      <c r="K80" s="114"/>
    </row>
    <row r="81" spans="1:14" ht="31.5" x14ac:dyDescent="0.25">
      <c r="A81" s="51" t="s">
        <v>137</v>
      </c>
      <c r="B81" s="6"/>
      <c r="C81" s="6"/>
      <c r="D81" s="50" t="s">
        <v>20</v>
      </c>
      <c r="E81" s="11"/>
      <c r="F81" s="79"/>
      <c r="G81" s="79"/>
      <c r="H81" s="79"/>
      <c r="I81" s="106">
        <f>SUM(I82+I83+I87+I88+I89+I90+I91+I93+I94)</f>
        <v>73302611</v>
      </c>
      <c r="J81" s="3"/>
    </row>
    <row r="82" spans="1:14" ht="31.5" x14ac:dyDescent="0.25">
      <c r="A82" s="51" t="s">
        <v>138</v>
      </c>
      <c r="B82" s="5" t="s">
        <v>96</v>
      </c>
      <c r="C82" s="5" t="s">
        <v>23</v>
      </c>
      <c r="D82" s="12" t="s">
        <v>111</v>
      </c>
      <c r="E82" s="28" t="s">
        <v>15</v>
      </c>
      <c r="F82" s="79"/>
      <c r="G82" s="79"/>
      <c r="H82" s="79"/>
      <c r="I82" s="106">
        <v>422800</v>
      </c>
      <c r="J82" s="3"/>
    </row>
    <row r="83" spans="1:14" ht="31.5" x14ac:dyDescent="0.25">
      <c r="A83" s="51" t="s">
        <v>210</v>
      </c>
      <c r="B83" s="5" t="s">
        <v>51</v>
      </c>
      <c r="C83" s="5"/>
      <c r="D83" s="12" t="s">
        <v>141</v>
      </c>
      <c r="E83" s="28" t="s">
        <v>15</v>
      </c>
      <c r="F83" s="79"/>
      <c r="G83" s="79"/>
      <c r="H83" s="79"/>
      <c r="I83" s="107">
        <f>SUM(I84+I85+I86)</f>
        <v>5633623</v>
      </c>
      <c r="J83" s="119"/>
      <c r="K83" s="114"/>
    </row>
    <row r="84" spans="1:14" ht="31.5" x14ac:dyDescent="0.25">
      <c r="A84" s="46" t="s">
        <v>139</v>
      </c>
      <c r="B84" s="5" t="s">
        <v>140</v>
      </c>
      <c r="C84" s="5" t="s">
        <v>31</v>
      </c>
      <c r="D84" s="53" t="s">
        <v>142</v>
      </c>
      <c r="E84" s="28" t="s">
        <v>15</v>
      </c>
      <c r="F84" s="79"/>
      <c r="G84" s="79"/>
      <c r="H84" s="79"/>
      <c r="I84" s="87">
        <v>1535000</v>
      </c>
      <c r="K84" s="135"/>
    </row>
    <row r="85" spans="1:14" ht="15.75" x14ac:dyDescent="0.25">
      <c r="A85" s="51" t="s">
        <v>143</v>
      </c>
      <c r="B85" s="52" t="s">
        <v>144</v>
      </c>
      <c r="C85" s="52" t="s">
        <v>31</v>
      </c>
      <c r="D85" s="53" t="s">
        <v>145</v>
      </c>
      <c r="E85" s="28" t="s">
        <v>15</v>
      </c>
      <c r="F85" s="79"/>
      <c r="G85" s="79"/>
      <c r="H85" s="79"/>
      <c r="I85" s="106">
        <v>602000</v>
      </c>
    </row>
    <row r="86" spans="1:14" ht="31.5" x14ac:dyDescent="0.25">
      <c r="A86" s="46" t="s">
        <v>146</v>
      </c>
      <c r="B86" s="5" t="s">
        <v>147</v>
      </c>
      <c r="C86" s="5" t="s">
        <v>31</v>
      </c>
      <c r="D86" s="72" t="s">
        <v>148</v>
      </c>
      <c r="E86" s="28" t="s">
        <v>15</v>
      </c>
      <c r="F86" s="79"/>
      <c r="G86" s="79"/>
      <c r="H86" s="79"/>
      <c r="I86" s="87">
        <v>3496623</v>
      </c>
      <c r="J86" s="114"/>
      <c r="K86" s="114"/>
    </row>
    <row r="87" spans="1:14" ht="47.25" x14ac:dyDescent="0.25">
      <c r="A87" s="46"/>
      <c r="B87" s="5" t="s">
        <v>325</v>
      </c>
      <c r="C87" s="5" t="s">
        <v>31</v>
      </c>
      <c r="D87" s="72" t="s">
        <v>326</v>
      </c>
      <c r="E87" s="28" t="s">
        <v>15</v>
      </c>
      <c r="F87" s="79"/>
      <c r="G87" s="79"/>
      <c r="H87" s="79"/>
      <c r="I87" s="87">
        <v>2000000</v>
      </c>
      <c r="L87" s="114"/>
    </row>
    <row r="88" spans="1:14" ht="15.75" x14ac:dyDescent="0.25">
      <c r="A88" s="46" t="s">
        <v>150</v>
      </c>
      <c r="B88" s="5" t="s">
        <v>149</v>
      </c>
      <c r="C88" s="5" t="s">
        <v>31</v>
      </c>
      <c r="D88" s="12" t="s">
        <v>151</v>
      </c>
      <c r="E88" s="11" t="s">
        <v>16</v>
      </c>
      <c r="F88" s="81"/>
      <c r="G88" s="81"/>
      <c r="H88" s="81"/>
      <c r="I88" s="108">
        <v>22427166</v>
      </c>
      <c r="J88" s="114"/>
      <c r="K88" s="114"/>
      <c r="L88" s="135"/>
      <c r="M88" s="135"/>
      <c r="N88" s="167"/>
    </row>
    <row r="89" spans="1:14" ht="19.5" customHeight="1" x14ac:dyDescent="0.25">
      <c r="A89" s="46" t="s">
        <v>235</v>
      </c>
      <c r="B89" s="5" t="s">
        <v>234</v>
      </c>
      <c r="C89" s="40" t="s">
        <v>31</v>
      </c>
      <c r="D89" s="38" t="s">
        <v>236</v>
      </c>
      <c r="E89" s="11" t="s">
        <v>16</v>
      </c>
      <c r="F89" s="81"/>
      <c r="G89" s="81"/>
      <c r="H89" s="81"/>
      <c r="I89" s="108">
        <v>498280</v>
      </c>
      <c r="K89" s="135"/>
    </row>
    <row r="90" spans="1:14" ht="27.75" customHeight="1" x14ac:dyDescent="0.25">
      <c r="A90" s="46" t="s">
        <v>230</v>
      </c>
      <c r="B90" s="5" t="s">
        <v>231</v>
      </c>
      <c r="C90" s="40" t="s">
        <v>232</v>
      </c>
      <c r="D90" s="38" t="s">
        <v>233</v>
      </c>
      <c r="E90" s="11" t="s">
        <v>16</v>
      </c>
      <c r="F90" s="81"/>
      <c r="G90" s="81"/>
      <c r="H90" s="81"/>
      <c r="I90" s="108">
        <v>2401640</v>
      </c>
      <c r="M90" s="135"/>
    </row>
    <row r="91" spans="1:14" ht="31.5" customHeight="1" x14ac:dyDescent="0.25">
      <c r="A91" s="46" t="s">
        <v>201</v>
      </c>
      <c r="B91" s="5" t="s">
        <v>203</v>
      </c>
      <c r="C91" s="40"/>
      <c r="D91" s="38" t="s">
        <v>202</v>
      </c>
      <c r="E91" s="11" t="s">
        <v>16</v>
      </c>
      <c r="F91" s="81"/>
      <c r="G91" s="81"/>
      <c r="H91" s="81"/>
      <c r="I91" s="108">
        <f>I92</f>
        <v>38896200</v>
      </c>
      <c r="J91" s="114"/>
      <c r="K91" s="114"/>
    </row>
    <row r="92" spans="1:14" ht="47.25" x14ac:dyDescent="0.25">
      <c r="A92" s="46" t="s">
        <v>152</v>
      </c>
      <c r="B92" s="19">
        <v>7461</v>
      </c>
      <c r="C92" s="39" t="s">
        <v>32</v>
      </c>
      <c r="D92" s="104" t="s">
        <v>153</v>
      </c>
      <c r="E92" s="28" t="s">
        <v>15</v>
      </c>
      <c r="F92" s="79"/>
      <c r="G92" s="79"/>
      <c r="H92" s="79"/>
      <c r="I92" s="87">
        <v>38896200</v>
      </c>
      <c r="J92" s="114"/>
      <c r="K92" s="114"/>
      <c r="L92" s="135"/>
      <c r="M92" s="135"/>
    </row>
    <row r="93" spans="1:14" ht="23.25" customHeight="1" x14ac:dyDescent="0.25">
      <c r="A93" s="46" t="s">
        <v>154</v>
      </c>
      <c r="B93" s="19">
        <v>7640</v>
      </c>
      <c r="C93" s="39" t="s">
        <v>40</v>
      </c>
      <c r="D93" s="41" t="s">
        <v>60</v>
      </c>
      <c r="E93" s="28" t="s">
        <v>15</v>
      </c>
      <c r="F93" s="79"/>
      <c r="G93" s="79"/>
      <c r="H93" s="79"/>
      <c r="I93" s="87">
        <v>254902</v>
      </c>
      <c r="K93" s="135"/>
    </row>
    <row r="94" spans="1:14" ht="23.25" customHeight="1" x14ac:dyDescent="0.25">
      <c r="A94" s="46" t="s">
        <v>229</v>
      </c>
      <c r="B94" s="43">
        <v>7670</v>
      </c>
      <c r="C94" s="111" t="s">
        <v>33</v>
      </c>
      <c r="D94" s="112" t="s">
        <v>54</v>
      </c>
      <c r="E94" s="28" t="s">
        <v>15</v>
      </c>
      <c r="F94" s="79"/>
      <c r="G94" s="79"/>
      <c r="H94" s="79"/>
      <c r="I94" s="87">
        <v>768000</v>
      </c>
    </row>
    <row r="95" spans="1:14" ht="31.5" x14ac:dyDescent="0.25">
      <c r="A95" s="49" t="s">
        <v>192</v>
      </c>
      <c r="B95" s="17"/>
      <c r="C95" s="17"/>
      <c r="D95" s="17" t="s">
        <v>13</v>
      </c>
      <c r="E95" s="71"/>
      <c r="F95" s="18">
        <f>SUM(F96)</f>
        <v>63695155</v>
      </c>
      <c r="G95" s="18">
        <f>SUM(G96)</f>
        <v>0.45865285986037713</v>
      </c>
      <c r="H95" s="18">
        <f>SUM(H96)</f>
        <v>34481190</v>
      </c>
      <c r="I95" s="105">
        <f>SUM(I96)</f>
        <v>55291092</v>
      </c>
      <c r="J95" s="135"/>
      <c r="K95" s="135"/>
    </row>
    <row r="96" spans="1:14" ht="31.5" x14ac:dyDescent="0.25">
      <c r="A96" s="51" t="s">
        <v>193</v>
      </c>
      <c r="B96" s="17"/>
      <c r="C96" s="17"/>
      <c r="D96" s="65" t="s">
        <v>13</v>
      </c>
      <c r="E96" s="28"/>
      <c r="F96" s="94">
        <v>63695155</v>
      </c>
      <c r="G96" s="99">
        <f>SUM(F96-H96)*100%/F96</f>
        <v>0.45865285986037713</v>
      </c>
      <c r="H96" s="94">
        <v>34481190</v>
      </c>
      <c r="I96" s="106">
        <f>I97+I98+I99+I100+I103+I105+I106+I107+I108+I109+I110+I111+I112+I113+I114+I115+I116+I117+I118+I119+I120+I121+I122+I123+I124+I125+I126+I128+I129+I130+I131+I132+I133+I135+I144+I158+I159+I160+I161+I162+I102+I136+I137+I138+I139+I140+I142+I143+I104+I127+I141+I101+I134</f>
        <v>55291092</v>
      </c>
    </row>
    <row r="97" spans="1:14" s="68" customFormat="1" ht="31.5" x14ac:dyDescent="0.25">
      <c r="A97" s="46" t="s">
        <v>155</v>
      </c>
      <c r="B97" s="5" t="s">
        <v>96</v>
      </c>
      <c r="C97" s="5" t="s">
        <v>23</v>
      </c>
      <c r="D97" s="12" t="s">
        <v>111</v>
      </c>
      <c r="E97" s="28" t="s">
        <v>15</v>
      </c>
      <c r="F97" s="18"/>
      <c r="G97" s="18"/>
      <c r="H97" s="18"/>
      <c r="I97" s="87">
        <v>29359</v>
      </c>
      <c r="J97" s="67"/>
    </row>
    <row r="98" spans="1:14" s="68" customFormat="1" ht="15.75" x14ac:dyDescent="0.25">
      <c r="A98" s="46" t="s">
        <v>157</v>
      </c>
      <c r="B98" s="5" t="s">
        <v>47</v>
      </c>
      <c r="C98" s="5" t="s">
        <v>24</v>
      </c>
      <c r="D98" s="66" t="s">
        <v>156</v>
      </c>
      <c r="E98" s="28" t="s">
        <v>15</v>
      </c>
      <c r="F98" s="16"/>
      <c r="G98" s="16"/>
      <c r="H98" s="16"/>
      <c r="I98" s="87">
        <v>1972785</v>
      </c>
      <c r="K98" s="135"/>
      <c r="L98" s="135"/>
      <c r="M98" s="135"/>
    </row>
    <row r="99" spans="1:14" s="68" customFormat="1" ht="63" x14ac:dyDescent="0.25">
      <c r="A99" s="46" t="s">
        <v>158</v>
      </c>
      <c r="B99" s="5" t="s">
        <v>48</v>
      </c>
      <c r="C99" s="5" t="s">
        <v>25</v>
      </c>
      <c r="D99" s="66" t="s">
        <v>55</v>
      </c>
      <c r="E99" s="28" t="s">
        <v>15</v>
      </c>
      <c r="F99" s="16"/>
      <c r="G99" s="16"/>
      <c r="H99" s="16"/>
      <c r="I99" s="87">
        <v>14079513</v>
      </c>
      <c r="J99" s="68">
        <v>3946769</v>
      </c>
      <c r="K99" s="157"/>
      <c r="L99" s="114"/>
    </row>
    <row r="100" spans="1:14" s="68" customFormat="1" ht="15.75" hidden="1" x14ac:dyDescent="0.25">
      <c r="A100" s="46" t="s">
        <v>159</v>
      </c>
      <c r="B100" s="5" t="s">
        <v>160</v>
      </c>
      <c r="C100" s="5" t="s">
        <v>34</v>
      </c>
      <c r="D100" s="66" t="s">
        <v>161</v>
      </c>
      <c r="E100" s="28" t="s">
        <v>15</v>
      </c>
      <c r="F100" s="16"/>
      <c r="G100" s="16"/>
      <c r="H100" s="16"/>
      <c r="I100" s="87">
        <v>0</v>
      </c>
      <c r="K100" s="157"/>
    </row>
    <row r="101" spans="1:14" s="68" customFormat="1" ht="31.5" x14ac:dyDescent="0.25">
      <c r="A101" s="46"/>
      <c r="B101" s="5" t="s">
        <v>42</v>
      </c>
      <c r="C101" s="5" t="s">
        <v>26</v>
      </c>
      <c r="D101" s="66" t="s">
        <v>56</v>
      </c>
      <c r="E101" s="28" t="s">
        <v>15</v>
      </c>
      <c r="F101" s="16"/>
      <c r="G101" s="16"/>
      <c r="H101" s="16"/>
      <c r="I101" s="87">
        <v>300000</v>
      </c>
      <c r="K101" s="157"/>
    </row>
    <row r="102" spans="1:14" s="68" customFormat="1" ht="47.25" x14ac:dyDescent="0.25">
      <c r="A102" s="46"/>
      <c r="B102" s="5" t="s">
        <v>126</v>
      </c>
      <c r="C102" s="5" t="s">
        <v>26</v>
      </c>
      <c r="D102" s="12" t="s">
        <v>130</v>
      </c>
      <c r="E102" s="28"/>
      <c r="F102" s="16"/>
      <c r="G102" s="16"/>
      <c r="H102" s="16"/>
      <c r="I102" s="87">
        <v>35000</v>
      </c>
      <c r="K102" s="157"/>
    </row>
    <row r="103" spans="1:14" s="68" customFormat="1" ht="15.75" x14ac:dyDescent="0.25">
      <c r="A103" s="46" t="s">
        <v>162</v>
      </c>
      <c r="B103" s="5" t="s">
        <v>50</v>
      </c>
      <c r="C103" s="5" t="s">
        <v>28</v>
      </c>
      <c r="D103" s="136" t="s">
        <v>59</v>
      </c>
      <c r="E103" s="28" t="s">
        <v>15</v>
      </c>
      <c r="F103" s="16"/>
      <c r="G103" s="16"/>
      <c r="H103" s="16"/>
      <c r="I103" s="87">
        <v>1522034</v>
      </c>
      <c r="J103" s="114"/>
      <c r="K103" s="114"/>
      <c r="L103" s="135"/>
      <c r="M103" s="135"/>
      <c r="N103" s="159"/>
    </row>
    <row r="104" spans="1:14" s="68" customFormat="1" ht="31.5" x14ac:dyDescent="0.25">
      <c r="A104" s="46"/>
      <c r="B104" s="5" t="s">
        <v>311</v>
      </c>
      <c r="C104" s="5" t="s">
        <v>29</v>
      </c>
      <c r="D104" s="136" t="s">
        <v>312</v>
      </c>
      <c r="E104" s="28"/>
      <c r="F104" s="16"/>
      <c r="G104" s="16"/>
      <c r="H104" s="16"/>
      <c r="I104" s="87">
        <v>79000</v>
      </c>
      <c r="K104" s="157"/>
      <c r="L104" s="114"/>
      <c r="N104" s="159"/>
    </row>
    <row r="105" spans="1:14" s="68" customFormat="1" ht="15.75" x14ac:dyDescent="0.25">
      <c r="A105" s="46" t="s">
        <v>165</v>
      </c>
      <c r="B105" s="5" t="s">
        <v>149</v>
      </c>
      <c r="C105" s="26" t="s">
        <v>31</v>
      </c>
      <c r="D105" s="66" t="s">
        <v>151</v>
      </c>
      <c r="E105" s="28" t="s">
        <v>15</v>
      </c>
      <c r="F105" s="18"/>
      <c r="G105" s="18"/>
      <c r="H105" s="18"/>
      <c r="I105" s="87">
        <v>4304</v>
      </c>
      <c r="K105" s="135"/>
      <c r="L105" s="135"/>
    </row>
    <row r="106" spans="1:14" s="68" customFormat="1" ht="30" x14ac:dyDescent="0.25">
      <c r="A106" s="46" t="s">
        <v>166</v>
      </c>
      <c r="B106" s="11">
        <v>7310</v>
      </c>
      <c r="C106" s="40" t="s">
        <v>167</v>
      </c>
      <c r="D106" s="69" t="s">
        <v>172</v>
      </c>
      <c r="E106" s="73" t="s">
        <v>77</v>
      </c>
      <c r="F106" s="95">
        <v>4995162</v>
      </c>
      <c r="G106" s="99">
        <f t="shared" ref="G106:G161" si="0">SUM(F106-H106)*100%/F106</f>
        <v>0.99482679440626753</v>
      </c>
      <c r="H106" s="87">
        <v>25841</v>
      </c>
      <c r="I106" s="109">
        <v>25841</v>
      </c>
      <c r="K106" s="157"/>
    </row>
    <row r="107" spans="1:14" s="68" customFormat="1" ht="15.75" x14ac:dyDescent="0.25">
      <c r="A107" s="46" t="s">
        <v>166</v>
      </c>
      <c r="B107" s="11">
        <v>7310</v>
      </c>
      <c r="C107" s="40" t="s">
        <v>167</v>
      </c>
      <c r="D107" s="69" t="s">
        <v>172</v>
      </c>
      <c r="E107" s="73" t="s">
        <v>296</v>
      </c>
      <c r="F107" s="95">
        <v>231442</v>
      </c>
      <c r="G107" s="99">
        <f t="shared" si="0"/>
        <v>0</v>
      </c>
      <c r="H107" s="87">
        <v>231442</v>
      </c>
      <c r="I107" s="109">
        <v>231442</v>
      </c>
      <c r="K107" s="135"/>
      <c r="L107" s="135"/>
    </row>
    <row r="108" spans="1:14" s="68" customFormat="1" ht="30" x14ac:dyDescent="0.25">
      <c r="A108" s="46" t="s">
        <v>166</v>
      </c>
      <c r="B108" s="11">
        <v>7310</v>
      </c>
      <c r="C108" s="40" t="s">
        <v>167</v>
      </c>
      <c r="D108" s="69" t="s">
        <v>172</v>
      </c>
      <c r="E108" s="73" t="s">
        <v>81</v>
      </c>
      <c r="F108" s="95">
        <v>9102620</v>
      </c>
      <c r="G108" s="99">
        <f t="shared" si="0"/>
        <v>0.99905082273015899</v>
      </c>
      <c r="H108" s="87">
        <v>8640</v>
      </c>
      <c r="I108" s="109">
        <v>8640</v>
      </c>
    </row>
    <row r="109" spans="1:14" s="68" customFormat="1" ht="45" x14ac:dyDescent="0.25">
      <c r="A109" s="46" t="s">
        <v>166</v>
      </c>
      <c r="B109" s="11">
        <v>7310</v>
      </c>
      <c r="C109" s="40" t="s">
        <v>167</v>
      </c>
      <c r="D109" s="69" t="s">
        <v>172</v>
      </c>
      <c r="E109" s="73" t="s">
        <v>82</v>
      </c>
      <c r="F109" s="95">
        <v>8488747</v>
      </c>
      <c r="G109" s="99">
        <f t="shared" si="0"/>
        <v>0.99429892303304601</v>
      </c>
      <c r="H109" s="87">
        <v>48395</v>
      </c>
      <c r="I109" s="109">
        <v>48395</v>
      </c>
      <c r="K109" s="157"/>
    </row>
    <row r="110" spans="1:14" s="68" customFormat="1" ht="30" x14ac:dyDescent="0.25">
      <c r="A110" s="46" t="s">
        <v>166</v>
      </c>
      <c r="B110" s="11">
        <v>7310</v>
      </c>
      <c r="C110" s="40" t="s">
        <v>167</v>
      </c>
      <c r="D110" s="69" t="s">
        <v>172</v>
      </c>
      <c r="E110" s="73" t="s">
        <v>168</v>
      </c>
      <c r="F110" s="95">
        <v>10539834</v>
      </c>
      <c r="G110" s="99">
        <v>0</v>
      </c>
      <c r="H110" s="87">
        <v>10364237</v>
      </c>
      <c r="I110" s="109">
        <v>871240</v>
      </c>
      <c r="K110" s="157"/>
      <c r="L110" s="135"/>
    </row>
    <row r="111" spans="1:14" s="68" customFormat="1" ht="30" x14ac:dyDescent="0.25">
      <c r="A111" s="46" t="s">
        <v>166</v>
      </c>
      <c r="B111" s="11">
        <v>7310</v>
      </c>
      <c r="C111" s="40" t="s">
        <v>167</v>
      </c>
      <c r="D111" s="69" t="s">
        <v>172</v>
      </c>
      <c r="E111" s="73" t="s">
        <v>184</v>
      </c>
      <c r="F111" s="96">
        <v>8794085</v>
      </c>
      <c r="G111" s="99">
        <f t="shared" si="0"/>
        <v>2.2503762472161685E-2</v>
      </c>
      <c r="H111" s="96">
        <v>8596185</v>
      </c>
      <c r="I111" s="96">
        <v>655100</v>
      </c>
      <c r="K111" s="160"/>
    </row>
    <row r="112" spans="1:14" s="68" customFormat="1" ht="30" x14ac:dyDescent="0.25">
      <c r="A112" s="46" t="s">
        <v>166</v>
      </c>
      <c r="B112" s="11">
        <v>7310</v>
      </c>
      <c r="C112" s="40" t="s">
        <v>167</v>
      </c>
      <c r="D112" s="69" t="s">
        <v>172</v>
      </c>
      <c r="E112" s="73" t="s">
        <v>185</v>
      </c>
      <c r="F112" s="96">
        <v>4396130</v>
      </c>
      <c r="G112" s="99">
        <f t="shared" si="0"/>
        <v>2.2292334394114825E-2</v>
      </c>
      <c r="H112" s="96">
        <v>4298130</v>
      </c>
      <c r="I112" s="96">
        <v>400000</v>
      </c>
    </row>
    <row r="113" spans="1:12" ht="30" x14ac:dyDescent="0.25">
      <c r="A113" s="46" t="s">
        <v>166</v>
      </c>
      <c r="B113" s="11">
        <v>7310</v>
      </c>
      <c r="C113" s="40" t="s">
        <v>167</v>
      </c>
      <c r="D113" s="69" t="s">
        <v>172</v>
      </c>
      <c r="E113" s="73" t="s">
        <v>186</v>
      </c>
      <c r="F113" s="96">
        <v>8242501</v>
      </c>
      <c r="G113" s="99">
        <f t="shared" si="0"/>
        <v>2.8401573745638613E-2</v>
      </c>
      <c r="H113" s="96">
        <v>8008401</v>
      </c>
      <c r="I113" s="96">
        <v>613900</v>
      </c>
      <c r="K113" s="160"/>
    </row>
    <row r="114" spans="1:12" ht="45" x14ac:dyDescent="0.25">
      <c r="A114" s="46" t="s">
        <v>166</v>
      </c>
      <c r="B114" s="11">
        <v>7310</v>
      </c>
      <c r="C114" s="40" t="s">
        <v>167</v>
      </c>
      <c r="D114" s="69" t="s">
        <v>172</v>
      </c>
      <c r="E114" s="73" t="s">
        <v>187</v>
      </c>
      <c r="F114" s="96">
        <v>500</v>
      </c>
      <c r="G114" s="99">
        <f t="shared" si="0"/>
        <v>0</v>
      </c>
      <c r="H114" s="96">
        <v>500</v>
      </c>
      <c r="I114" s="96">
        <v>500</v>
      </c>
      <c r="K114" s="157"/>
      <c r="L114" s="135"/>
    </row>
    <row r="115" spans="1:12" ht="30" x14ac:dyDescent="0.25">
      <c r="A115" s="46" t="s">
        <v>166</v>
      </c>
      <c r="B115" s="11">
        <v>7310</v>
      </c>
      <c r="C115" s="40" t="s">
        <v>167</v>
      </c>
      <c r="D115" s="69" t="s">
        <v>172</v>
      </c>
      <c r="E115" s="73" t="s">
        <v>188</v>
      </c>
      <c r="F115" s="96">
        <v>220980</v>
      </c>
      <c r="G115" s="99">
        <f t="shared" si="0"/>
        <v>0</v>
      </c>
      <c r="H115" s="96">
        <v>220980</v>
      </c>
      <c r="I115" s="109">
        <v>220980</v>
      </c>
      <c r="K115" s="157"/>
      <c r="L115" s="135"/>
    </row>
    <row r="116" spans="1:12" ht="30" x14ac:dyDescent="0.25">
      <c r="A116" s="46" t="s">
        <v>166</v>
      </c>
      <c r="B116" s="11">
        <v>7310</v>
      </c>
      <c r="C116" s="40" t="s">
        <v>167</v>
      </c>
      <c r="D116" s="69" t="s">
        <v>172</v>
      </c>
      <c r="E116" s="73" t="s">
        <v>189</v>
      </c>
      <c r="F116" s="96">
        <v>4921129</v>
      </c>
      <c r="G116" s="99">
        <f t="shared" si="0"/>
        <v>2.7853974159181765E-2</v>
      </c>
      <c r="H116" s="96">
        <v>4784056</v>
      </c>
      <c r="I116" s="109">
        <v>128210</v>
      </c>
      <c r="J116" s="135"/>
      <c r="K116" s="135"/>
    </row>
    <row r="117" spans="1:12" ht="30" x14ac:dyDescent="0.25">
      <c r="A117" s="46" t="s">
        <v>166</v>
      </c>
      <c r="B117" s="11">
        <v>7310</v>
      </c>
      <c r="C117" s="40" t="s">
        <v>167</v>
      </c>
      <c r="D117" s="69" t="s">
        <v>172</v>
      </c>
      <c r="E117" s="73" t="s">
        <v>249</v>
      </c>
      <c r="F117" s="96">
        <v>9630011</v>
      </c>
      <c r="G117" s="99">
        <f t="shared" si="0"/>
        <v>0.88784945313146579</v>
      </c>
      <c r="H117" s="96">
        <v>1080011</v>
      </c>
      <c r="I117" s="109">
        <v>1080011</v>
      </c>
    </row>
    <row r="118" spans="1:12" ht="30" x14ac:dyDescent="0.25">
      <c r="A118" s="46" t="s">
        <v>166</v>
      </c>
      <c r="B118" s="11">
        <v>7310</v>
      </c>
      <c r="C118" s="40" t="s">
        <v>167</v>
      </c>
      <c r="D118" s="69" t="s">
        <v>172</v>
      </c>
      <c r="E118" s="73" t="s">
        <v>222</v>
      </c>
      <c r="F118" s="96">
        <v>6970847</v>
      </c>
      <c r="G118" s="99">
        <f t="shared" si="0"/>
        <v>2.7785145764926415E-2</v>
      </c>
      <c r="H118" s="109">
        <v>6777161</v>
      </c>
      <c r="I118" s="109">
        <v>193686</v>
      </c>
      <c r="K118" s="135"/>
      <c r="L118" s="135"/>
    </row>
    <row r="119" spans="1:12" ht="30" x14ac:dyDescent="0.25">
      <c r="A119" s="46" t="s">
        <v>166</v>
      </c>
      <c r="B119" s="11">
        <v>7310</v>
      </c>
      <c r="C119" s="40" t="s">
        <v>167</v>
      </c>
      <c r="D119" s="69" t="s">
        <v>172</v>
      </c>
      <c r="E119" s="73" t="s">
        <v>223</v>
      </c>
      <c r="F119" s="96">
        <v>180011</v>
      </c>
      <c r="G119" s="99">
        <f t="shared" si="0"/>
        <v>0</v>
      </c>
      <c r="H119" s="109">
        <v>180011</v>
      </c>
      <c r="I119" s="109">
        <v>180011</v>
      </c>
    </row>
    <row r="120" spans="1:12" ht="45" x14ac:dyDescent="0.25">
      <c r="A120" s="46" t="s">
        <v>166</v>
      </c>
      <c r="B120" s="11">
        <v>7310</v>
      </c>
      <c r="C120" s="40" t="s">
        <v>167</v>
      </c>
      <c r="D120" s="69" t="s">
        <v>172</v>
      </c>
      <c r="E120" s="73" t="s">
        <v>224</v>
      </c>
      <c r="F120" s="96">
        <v>209762</v>
      </c>
      <c r="G120" s="99">
        <f t="shared" si="0"/>
        <v>0</v>
      </c>
      <c r="H120" s="109">
        <v>209762</v>
      </c>
      <c r="I120" s="109">
        <v>209762</v>
      </c>
      <c r="K120" s="135"/>
      <c r="L120" s="135"/>
    </row>
    <row r="121" spans="1:12" s="114" customFormat="1" ht="28.5" customHeight="1" x14ac:dyDescent="0.25">
      <c r="A121" s="46" t="s">
        <v>166</v>
      </c>
      <c r="B121" s="11">
        <v>7310</v>
      </c>
      <c r="C121" s="40" t="s">
        <v>167</v>
      </c>
      <c r="D121" s="69" t="s">
        <v>172</v>
      </c>
      <c r="E121" s="73" t="s">
        <v>294</v>
      </c>
      <c r="F121" s="96">
        <v>20150285</v>
      </c>
      <c r="G121" s="99">
        <f t="shared" si="0"/>
        <v>5.036504446463164E-3</v>
      </c>
      <c r="H121" s="96">
        <v>20048798</v>
      </c>
      <c r="I121" s="109">
        <v>69487</v>
      </c>
      <c r="K121" s="135"/>
      <c r="L121" s="135"/>
    </row>
    <row r="122" spans="1:12" ht="45" x14ac:dyDescent="0.25">
      <c r="A122" s="46" t="s">
        <v>166</v>
      </c>
      <c r="B122" s="11">
        <v>7310</v>
      </c>
      <c r="C122" s="40" t="s">
        <v>167</v>
      </c>
      <c r="D122" s="69" t="s">
        <v>172</v>
      </c>
      <c r="E122" s="73" t="s">
        <v>290</v>
      </c>
      <c r="F122" s="96">
        <v>20000</v>
      </c>
      <c r="G122" s="99">
        <f t="shared" si="0"/>
        <v>0</v>
      </c>
      <c r="H122" s="96">
        <v>20000</v>
      </c>
      <c r="I122" s="109">
        <v>20000</v>
      </c>
      <c r="K122" s="135"/>
    </row>
    <row r="123" spans="1:12" ht="0.75" customHeight="1" x14ac:dyDescent="0.25">
      <c r="A123" s="46" t="s">
        <v>166</v>
      </c>
      <c r="B123" s="11">
        <v>7310</v>
      </c>
      <c r="C123" s="40" t="s">
        <v>167</v>
      </c>
      <c r="D123" s="69" t="s">
        <v>172</v>
      </c>
      <c r="E123" s="74" t="s">
        <v>190</v>
      </c>
      <c r="F123" s="96">
        <v>0</v>
      </c>
      <c r="G123" s="99" t="e">
        <f t="shared" si="0"/>
        <v>#DIV/0!</v>
      </c>
      <c r="H123" s="96">
        <v>0</v>
      </c>
      <c r="I123" s="109">
        <v>0</v>
      </c>
      <c r="K123" s="157"/>
    </row>
    <row r="124" spans="1:12" ht="30" x14ac:dyDescent="0.25">
      <c r="A124" s="46" t="s">
        <v>166</v>
      </c>
      <c r="B124" s="11">
        <v>7310</v>
      </c>
      <c r="C124" s="40" t="s">
        <v>167</v>
      </c>
      <c r="D124" s="69" t="s">
        <v>172</v>
      </c>
      <c r="E124" s="74" t="s">
        <v>220</v>
      </c>
      <c r="F124" s="96">
        <v>256713</v>
      </c>
      <c r="G124" s="99">
        <f t="shared" si="0"/>
        <v>0</v>
      </c>
      <c r="H124" s="96">
        <v>256713</v>
      </c>
      <c r="I124" s="109">
        <v>256713</v>
      </c>
      <c r="K124" s="135"/>
      <c r="L124" s="135"/>
    </row>
    <row r="125" spans="1:12" ht="30" x14ac:dyDescent="0.25">
      <c r="A125" s="46" t="s">
        <v>166</v>
      </c>
      <c r="B125" s="11">
        <v>7310</v>
      </c>
      <c r="C125" s="40" t="s">
        <v>167</v>
      </c>
      <c r="D125" s="69" t="s">
        <v>172</v>
      </c>
      <c r="E125" s="74" t="s">
        <v>221</v>
      </c>
      <c r="F125" s="96">
        <v>6970847</v>
      </c>
      <c r="G125" s="99">
        <f t="shared" si="0"/>
        <v>0</v>
      </c>
      <c r="H125" s="96">
        <v>6970847</v>
      </c>
      <c r="I125" s="109">
        <v>258887</v>
      </c>
      <c r="K125" s="135"/>
      <c r="L125" s="135"/>
    </row>
    <row r="126" spans="1:12" ht="45" hidden="1" x14ac:dyDescent="0.25">
      <c r="A126" s="46" t="s">
        <v>166</v>
      </c>
      <c r="B126" s="11">
        <v>7310</v>
      </c>
      <c r="C126" s="40" t="s">
        <v>167</v>
      </c>
      <c r="D126" s="69" t="s">
        <v>172</v>
      </c>
      <c r="E126" s="74" t="s">
        <v>191</v>
      </c>
      <c r="F126" s="96">
        <v>0</v>
      </c>
      <c r="G126" s="99" t="e">
        <f t="shared" si="0"/>
        <v>#DIV/0!</v>
      </c>
      <c r="H126" s="96">
        <v>0</v>
      </c>
      <c r="I126" s="109">
        <v>0</v>
      </c>
      <c r="J126">
        <v>500</v>
      </c>
      <c r="K126" s="157"/>
    </row>
    <row r="127" spans="1:12" ht="30" x14ac:dyDescent="0.25">
      <c r="A127" s="46"/>
      <c r="B127" s="11">
        <v>7310</v>
      </c>
      <c r="C127" s="40" t="s">
        <v>167</v>
      </c>
      <c r="D127" s="69" t="s">
        <v>172</v>
      </c>
      <c r="E127" s="74" t="s">
        <v>327</v>
      </c>
      <c r="F127" s="96">
        <v>128000</v>
      </c>
      <c r="G127" s="99">
        <f t="shared" si="0"/>
        <v>0</v>
      </c>
      <c r="H127" s="96">
        <v>128000</v>
      </c>
      <c r="I127" s="109">
        <v>128000</v>
      </c>
    </row>
    <row r="128" spans="1:12" ht="0.75" customHeight="1" x14ac:dyDescent="0.25">
      <c r="A128" s="46" t="s">
        <v>166</v>
      </c>
      <c r="B128" s="11">
        <v>7310</v>
      </c>
      <c r="C128" s="40" t="s">
        <v>167</v>
      </c>
      <c r="D128" s="69" t="s">
        <v>172</v>
      </c>
      <c r="E128" s="74" t="s">
        <v>248</v>
      </c>
      <c r="F128" s="113">
        <v>0</v>
      </c>
      <c r="G128" s="155" t="e">
        <f t="shared" si="0"/>
        <v>#DIV/0!</v>
      </c>
      <c r="H128" s="113">
        <v>0</v>
      </c>
      <c r="I128" s="156">
        <v>0</v>
      </c>
      <c r="J128">
        <v>2</v>
      </c>
      <c r="K128" s="157"/>
    </row>
    <row r="129" spans="1:13" ht="29.25" customHeight="1" x14ac:dyDescent="0.25">
      <c r="A129" s="46" t="s">
        <v>166</v>
      </c>
      <c r="B129" s="11">
        <v>7310</v>
      </c>
      <c r="C129" s="40" t="s">
        <v>167</v>
      </c>
      <c r="D129" s="69" t="s">
        <v>172</v>
      </c>
      <c r="E129" s="74" t="s">
        <v>280</v>
      </c>
      <c r="F129" s="87">
        <v>6302407</v>
      </c>
      <c r="G129" s="99">
        <f t="shared" si="0"/>
        <v>1.2066024933013689E-2</v>
      </c>
      <c r="H129" s="87">
        <v>6226362</v>
      </c>
      <c r="I129" s="109">
        <v>3840000</v>
      </c>
    </row>
    <row r="130" spans="1:13" ht="29.25" customHeight="1" x14ac:dyDescent="0.25">
      <c r="A130" s="46" t="s">
        <v>166</v>
      </c>
      <c r="B130" s="11">
        <v>7310</v>
      </c>
      <c r="C130" s="40" t="s">
        <v>167</v>
      </c>
      <c r="D130" s="69" t="s">
        <v>172</v>
      </c>
      <c r="E130" s="74" t="s">
        <v>253</v>
      </c>
      <c r="F130" s="87">
        <v>249159</v>
      </c>
      <c r="G130" s="99">
        <f t="shared" si="0"/>
        <v>0</v>
      </c>
      <c r="H130" s="87">
        <v>249159</v>
      </c>
      <c r="I130" s="109">
        <v>239439</v>
      </c>
    </row>
    <row r="131" spans="1:13" ht="29.25" customHeight="1" x14ac:dyDescent="0.25">
      <c r="A131" s="46" t="s">
        <v>166</v>
      </c>
      <c r="B131" s="11">
        <v>7310</v>
      </c>
      <c r="C131" s="40" t="s">
        <v>167</v>
      </c>
      <c r="D131" s="69" t="s">
        <v>172</v>
      </c>
      <c r="E131" s="74" t="s">
        <v>254</v>
      </c>
      <c r="F131" s="87">
        <v>1457000</v>
      </c>
      <c r="G131" s="99">
        <f t="shared" si="0"/>
        <v>0.14621825669183253</v>
      </c>
      <c r="H131" s="87">
        <v>1243960</v>
      </c>
      <c r="I131" s="109">
        <v>1243960</v>
      </c>
      <c r="K131" s="157"/>
      <c r="L131" s="157"/>
    </row>
    <row r="132" spans="1:13" ht="29.25" customHeight="1" x14ac:dyDescent="0.25">
      <c r="A132" s="46" t="s">
        <v>166</v>
      </c>
      <c r="B132" s="11">
        <v>7310</v>
      </c>
      <c r="C132" s="40" t="s">
        <v>167</v>
      </c>
      <c r="D132" s="69" t="s">
        <v>172</v>
      </c>
      <c r="E132" s="74" t="s">
        <v>255</v>
      </c>
      <c r="F132" s="87">
        <v>46999</v>
      </c>
      <c r="G132" s="99">
        <f t="shared" si="0"/>
        <v>0</v>
      </c>
      <c r="H132" s="87">
        <v>46999</v>
      </c>
      <c r="I132" s="109">
        <v>46999</v>
      </c>
    </row>
    <row r="133" spans="1:13" s="114" customFormat="1" ht="29.25" hidden="1" customHeight="1" x14ac:dyDescent="0.25">
      <c r="A133" s="46" t="s">
        <v>166</v>
      </c>
      <c r="B133" s="11">
        <v>7310</v>
      </c>
      <c r="C133" s="40" t="s">
        <v>167</v>
      </c>
      <c r="D133" s="69" t="s">
        <v>172</v>
      </c>
      <c r="E133" s="74" t="s">
        <v>277</v>
      </c>
      <c r="F133" s="87">
        <v>0</v>
      </c>
      <c r="G133" s="99" t="e">
        <f t="shared" si="0"/>
        <v>#DIV/0!</v>
      </c>
      <c r="H133" s="87">
        <v>0</v>
      </c>
      <c r="I133" s="109">
        <v>0</v>
      </c>
      <c r="K133" s="135"/>
      <c r="L133" s="135"/>
    </row>
    <row r="134" spans="1:13" s="114" customFormat="1" ht="29.25" customHeight="1" x14ac:dyDescent="0.25">
      <c r="A134" s="46"/>
      <c r="B134" s="11"/>
      <c r="C134" s="40"/>
      <c r="D134" s="69" t="s">
        <v>339</v>
      </c>
      <c r="E134" s="74"/>
      <c r="F134" s="87">
        <v>5001</v>
      </c>
      <c r="G134" s="99">
        <f t="shared" si="0"/>
        <v>0</v>
      </c>
      <c r="H134" s="87">
        <v>5001</v>
      </c>
      <c r="I134" s="109">
        <v>5001</v>
      </c>
      <c r="K134" s="135"/>
      <c r="L134" s="135"/>
    </row>
    <row r="135" spans="1:13" s="114" customFormat="1" ht="29.25" customHeight="1" x14ac:dyDescent="0.25">
      <c r="A135" s="46" t="s">
        <v>166</v>
      </c>
      <c r="B135" s="11">
        <v>7310</v>
      </c>
      <c r="C135" s="40" t="s">
        <v>167</v>
      </c>
      <c r="D135" s="69" t="s">
        <v>172</v>
      </c>
      <c r="E135" s="74" t="s">
        <v>319</v>
      </c>
      <c r="F135" s="87">
        <v>4889986</v>
      </c>
      <c r="G135" s="99">
        <f t="shared" si="0"/>
        <v>4.6787046016082662E-2</v>
      </c>
      <c r="H135" s="87">
        <v>4661198</v>
      </c>
      <c r="I135" s="109">
        <v>2688711</v>
      </c>
      <c r="M135" s="171"/>
    </row>
    <row r="136" spans="1:13" s="114" customFormat="1" ht="0.75" customHeight="1" x14ac:dyDescent="0.25">
      <c r="A136" s="46"/>
      <c r="B136" s="11">
        <v>7310</v>
      </c>
      <c r="C136" s="40" t="s">
        <v>167</v>
      </c>
      <c r="D136" s="69" t="s">
        <v>172</v>
      </c>
      <c r="E136" s="74" t="s">
        <v>320</v>
      </c>
      <c r="F136" s="87">
        <v>0</v>
      </c>
      <c r="G136" s="99" t="e">
        <f t="shared" si="0"/>
        <v>#DIV/0!</v>
      </c>
      <c r="H136" s="87">
        <v>0</v>
      </c>
      <c r="I136" s="109">
        <v>0</v>
      </c>
      <c r="K136" s="135"/>
    </row>
    <row r="137" spans="1:13" s="114" customFormat="1" ht="29.25" customHeight="1" x14ac:dyDescent="0.25">
      <c r="A137" s="46"/>
      <c r="B137" s="11">
        <v>7310</v>
      </c>
      <c r="C137" s="40" t="s">
        <v>167</v>
      </c>
      <c r="D137" s="69" t="s">
        <v>172</v>
      </c>
      <c r="E137" s="74" t="s">
        <v>313</v>
      </c>
      <c r="F137" s="87">
        <v>4000</v>
      </c>
      <c r="G137" s="99">
        <f t="shared" si="0"/>
        <v>0</v>
      </c>
      <c r="H137" s="87">
        <v>4000</v>
      </c>
      <c r="I137" s="109">
        <v>4000</v>
      </c>
      <c r="K137" s="135"/>
      <c r="L137" s="135"/>
    </row>
    <row r="138" spans="1:13" s="114" customFormat="1" ht="29.25" customHeight="1" x14ac:dyDescent="0.25">
      <c r="A138" s="46"/>
      <c r="B138" s="11">
        <v>7310</v>
      </c>
      <c r="C138" s="40" t="s">
        <v>167</v>
      </c>
      <c r="D138" s="69" t="s">
        <v>172</v>
      </c>
      <c r="E138" s="74" t="s">
        <v>314</v>
      </c>
      <c r="F138" s="87">
        <v>40000</v>
      </c>
      <c r="G138" s="99">
        <f t="shared" si="0"/>
        <v>0</v>
      </c>
      <c r="H138" s="87">
        <v>40000</v>
      </c>
      <c r="I138" s="109">
        <v>40000</v>
      </c>
    </row>
    <row r="139" spans="1:13" s="114" customFormat="1" ht="29.25" customHeight="1" x14ac:dyDescent="0.25">
      <c r="A139" s="46"/>
      <c r="B139" s="11">
        <v>7310</v>
      </c>
      <c r="C139" s="40" t="s">
        <v>167</v>
      </c>
      <c r="D139" s="69" t="s">
        <v>172</v>
      </c>
      <c r="E139" s="74" t="s">
        <v>315</v>
      </c>
      <c r="F139" s="87">
        <v>1316640</v>
      </c>
      <c r="G139" s="99">
        <f t="shared" si="0"/>
        <v>3.5728065378539314E-2</v>
      </c>
      <c r="H139" s="87">
        <v>1269599</v>
      </c>
      <c r="I139" s="109">
        <v>47041</v>
      </c>
      <c r="K139" s="135"/>
      <c r="L139" s="135"/>
    </row>
    <row r="140" spans="1:13" s="114" customFormat="1" ht="29.25" customHeight="1" x14ac:dyDescent="0.25">
      <c r="A140" s="46"/>
      <c r="B140" s="11">
        <v>7310</v>
      </c>
      <c r="C140" s="40" t="s">
        <v>167</v>
      </c>
      <c r="D140" s="69" t="s">
        <v>172</v>
      </c>
      <c r="E140" s="74" t="s">
        <v>316</v>
      </c>
      <c r="F140" s="87">
        <v>180000</v>
      </c>
      <c r="G140" s="99">
        <f t="shared" si="0"/>
        <v>0</v>
      </c>
      <c r="H140" s="87">
        <v>180000</v>
      </c>
      <c r="I140" s="109">
        <v>180000</v>
      </c>
    </row>
    <row r="141" spans="1:13" s="114" customFormat="1" ht="29.25" customHeight="1" x14ac:dyDescent="0.25">
      <c r="A141" s="46"/>
      <c r="B141" s="11">
        <v>7310</v>
      </c>
      <c r="C141" s="40" t="s">
        <v>167</v>
      </c>
      <c r="D141" s="69" t="s">
        <v>172</v>
      </c>
      <c r="E141" s="74" t="s">
        <v>334</v>
      </c>
      <c r="F141" s="87">
        <v>1500000</v>
      </c>
      <c r="G141" s="99">
        <f t="shared" si="0"/>
        <v>0</v>
      </c>
      <c r="H141" s="87">
        <v>1500000</v>
      </c>
      <c r="I141" s="109">
        <v>1500000</v>
      </c>
    </row>
    <row r="142" spans="1:13" s="114" customFormat="1" ht="29.25" customHeight="1" x14ac:dyDescent="0.25">
      <c r="A142" s="46"/>
      <c r="B142" s="11">
        <v>7310</v>
      </c>
      <c r="C142" s="40" t="s">
        <v>167</v>
      </c>
      <c r="D142" s="69" t="s">
        <v>172</v>
      </c>
      <c r="E142" s="74" t="s">
        <v>317</v>
      </c>
      <c r="F142" s="87">
        <v>428977</v>
      </c>
      <c r="G142" s="99">
        <f t="shared" si="0"/>
        <v>0</v>
      </c>
      <c r="H142" s="87">
        <v>428977</v>
      </c>
      <c r="I142" s="109">
        <v>428977</v>
      </c>
    </row>
    <row r="143" spans="1:13" s="114" customFormat="1" ht="29.25" customHeight="1" x14ac:dyDescent="0.25">
      <c r="A143" s="46"/>
      <c r="B143" s="11">
        <v>7310</v>
      </c>
      <c r="C143" s="40" t="s">
        <v>167</v>
      </c>
      <c r="D143" s="69" t="s">
        <v>172</v>
      </c>
      <c r="E143" s="74" t="s">
        <v>318</v>
      </c>
      <c r="F143" s="87">
        <v>40000</v>
      </c>
      <c r="G143" s="99">
        <f t="shared" si="0"/>
        <v>0</v>
      </c>
      <c r="H143" s="87">
        <v>40000</v>
      </c>
      <c r="I143" s="109">
        <v>40000</v>
      </c>
    </row>
    <row r="144" spans="1:13" ht="29.25" customHeight="1" x14ac:dyDescent="0.25">
      <c r="A144" s="46" t="s">
        <v>204</v>
      </c>
      <c r="B144" s="11">
        <v>7320</v>
      </c>
      <c r="C144" s="40"/>
      <c r="D144" s="69" t="s">
        <v>170</v>
      </c>
      <c r="E144" s="74"/>
      <c r="F144" s="87"/>
      <c r="G144" s="99"/>
      <c r="H144" s="87"/>
      <c r="I144" s="118">
        <f>SUM(I145:I157)</f>
        <v>5140959</v>
      </c>
    </row>
    <row r="145" spans="1:12" ht="30" x14ac:dyDescent="0.25">
      <c r="A145" s="46" t="s">
        <v>169</v>
      </c>
      <c r="B145" s="11">
        <v>7321</v>
      </c>
      <c r="C145" s="40" t="s">
        <v>167</v>
      </c>
      <c r="D145" s="69" t="s">
        <v>171</v>
      </c>
      <c r="E145" s="73" t="s">
        <v>173</v>
      </c>
      <c r="F145" s="87">
        <v>1478371</v>
      </c>
      <c r="G145" s="99">
        <f t="shared" si="0"/>
        <v>0.99833397705988547</v>
      </c>
      <c r="H145" s="87">
        <v>2463</v>
      </c>
      <c r="I145" s="96">
        <v>2463</v>
      </c>
    </row>
    <row r="146" spans="1:12" ht="45" x14ac:dyDescent="0.25">
      <c r="A146" s="46" t="s">
        <v>169</v>
      </c>
      <c r="B146" s="11">
        <v>7321</v>
      </c>
      <c r="C146" s="40" t="s">
        <v>167</v>
      </c>
      <c r="D146" s="69" t="s">
        <v>171</v>
      </c>
      <c r="E146" s="73" t="s">
        <v>174</v>
      </c>
      <c r="F146" s="96">
        <v>1478371</v>
      </c>
      <c r="G146" s="99">
        <f t="shared" si="0"/>
        <v>0.99833397705988547</v>
      </c>
      <c r="H146" s="87">
        <v>2463</v>
      </c>
      <c r="I146" s="96">
        <v>2463</v>
      </c>
    </row>
    <row r="147" spans="1:12" ht="45" x14ac:dyDescent="0.25">
      <c r="A147" s="46" t="s">
        <v>169</v>
      </c>
      <c r="B147" s="11">
        <v>7321</v>
      </c>
      <c r="C147" s="40" t="s">
        <v>167</v>
      </c>
      <c r="D147" s="69" t="s">
        <v>171</v>
      </c>
      <c r="E147" s="73" t="s">
        <v>328</v>
      </c>
      <c r="F147" s="97">
        <v>1478371</v>
      </c>
      <c r="G147" s="99">
        <f t="shared" si="0"/>
        <v>0.99833397705988547</v>
      </c>
      <c r="H147" s="87">
        <v>2463</v>
      </c>
      <c r="I147" s="96">
        <v>2463</v>
      </c>
    </row>
    <row r="148" spans="1:12" ht="45" x14ac:dyDescent="0.25">
      <c r="A148" s="46" t="s">
        <v>169</v>
      </c>
      <c r="B148" s="11">
        <v>7321</v>
      </c>
      <c r="C148" s="40" t="s">
        <v>167</v>
      </c>
      <c r="D148" s="69" t="s">
        <v>171</v>
      </c>
      <c r="E148" s="73" t="s">
        <v>175</v>
      </c>
      <c r="F148" s="87">
        <v>1478371</v>
      </c>
      <c r="G148" s="99">
        <f t="shared" si="0"/>
        <v>0.99833397705988547</v>
      </c>
      <c r="H148" s="87">
        <v>2463</v>
      </c>
      <c r="I148" s="96">
        <v>2463</v>
      </c>
    </row>
    <row r="149" spans="1:12" ht="30" x14ac:dyDescent="0.25">
      <c r="A149" s="46"/>
      <c r="B149" s="11">
        <v>7321</v>
      </c>
      <c r="C149" s="40" t="s">
        <v>167</v>
      </c>
      <c r="D149" s="69" t="s">
        <v>171</v>
      </c>
      <c r="E149" s="73" t="s">
        <v>329</v>
      </c>
      <c r="F149" s="87">
        <v>1442213</v>
      </c>
      <c r="G149" s="99">
        <f t="shared" si="0"/>
        <v>1.6641092543195769E-2</v>
      </c>
      <c r="H149" s="87">
        <v>1418213</v>
      </c>
      <c r="I149" s="96">
        <v>24000</v>
      </c>
    </row>
    <row r="150" spans="1:12" ht="30" x14ac:dyDescent="0.25">
      <c r="A150" s="46"/>
      <c r="B150" s="11">
        <v>7321</v>
      </c>
      <c r="C150" s="40" t="s">
        <v>167</v>
      </c>
      <c r="D150" s="69" t="s">
        <v>171</v>
      </c>
      <c r="E150" s="73" t="s">
        <v>330</v>
      </c>
      <c r="F150" s="87">
        <v>1442213</v>
      </c>
      <c r="G150" s="99">
        <f t="shared" si="0"/>
        <v>1.6641092543195769E-2</v>
      </c>
      <c r="H150" s="87">
        <v>1418213</v>
      </c>
      <c r="I150" s="96">
        <v>24000</v>
      </c>
    </row>
    <row r="151" spans="1:12" ht="44.25" customHeight="1" x14ac:dyDescent="0.25">
      <c r="A151" s="46"/>
      <c r="B151" s="11">
        <v>7321</v>
      </c>
      <c r="C151" s="40" t="s">
        <v>167</v>
      </c>
      <c r="D151" s="69" t="s">
        <v>171</v>
      </c>
      <c r="E151" s="73" t="s">
        <v>331</v>
      </c>
      <c r="F151" s="87">
        <v>1442213</v>
      </c>
      <c r="G151" s="99">
        <f t="shared" si="0"/>
        <v>0.499999653310572</v>
      </c>
      <c r="H151" s="87">
        <v>721107</v>
      </c>
      <c r="I151" s="96">
        <v>721107</v>
      </c>
      <c r="K151" s="133"/>
    </row>
    <row r="152" spans="1:12" s="114" customFormat="1" ht="30" hidden="1" x14ac:dyDescent="0.25">
      <c r="A152" s="46" t="s">
        <v>176</v>
      </c>
      <c r="B152" s="55">
        <v>7322</v>
      </c>
      <c r="C152" s="42" t="s">
        <v>167</v>
      </c>
      <c r="D152" s="69" t="s">
        <v>177</v>
      </c>
      <c r="E152" s="75" t="s">
        <v>178</v>
      </c>
      <c r="F152" s="87">
        <v>1121295</v>
      </c>
      <c r="G152" s="99">
        <f t="shared" si="0"/>
        <v>8.4005547157527685E-2</v>
      </c>
      <c r="H152" s="87">
        <v>1027100</v>
      </c>
      <c r="I152" s="87">
        <v>0</v>
      </c>
      <c r="K152" s="160"/>
    </row>
    <row r="153" spans="1:12" ht="45" hidden="1" x14ac:dyDescent="0.25">
      <c r="A153" s="46" t="s">
        <v>176</v>
      </c>
      <c r="B153" s="55">
        <v>7322</v>
      </c>
      <c r="C153" s="56" t="s">
        <v>167</v>
      </c>
      <c r="D153" s="69" t="s">
        <v>177</v>
      </c>
      <c r="E153" s="76" t="s">
        <v>179</v>
      </c>
      <c r="F153" s="87">
        <v>0</v>
      </c>
      <c r="G153" s="99" t="e">
        <f t="shared" si="0"/>
        <v>#DIV/0!</v>
      </c>
      <c r="H153" s="87">
        <v>0</v>
      </c>
      <c r="I153" s="87">
        <v>0</v>
      </c>
      <c r="K153" s="160"/>
    </row>
    <row r="154" spans="1:12" ht="0.75" customHeight="1" x14ac:dyDescent="0.25">
      <c r="A154" s="46" t="s">
        <v>176</v>
      </c>
      <c r="B154" s="55">
        <v>7322</v>
      </c>
      <c r="C154" s="56" t="s">
        <v>167</v>
      </c>
      <c r="D154" s="69" t="s">
        <v>177</v>
      </c>
      <c r="E154" s="74" t="s">
        <v>295</v>
      </c>
      <c r="F154" s="87">
        <v>0</v>
      </c>
      <c r="G154" s="99" t="e">
        <f t="shared" si="0"/>
        <v>#DIV/0!</v>
      </c>
      <c r="H154" s="87">
        <v>0</v>
      </c>
      <c r="I154" s="87">
        <v>0</v>
      </c>
      <c r="K154" s="161"/>
    </row>
    <row r="155" spans="1:12" ht="30" x14ac:dyDescent="0.25">
      <c r="A155" s="46" t="s">
        <v>176</v>
      </c>
      <c r="B155" s="55">
        <v>7322</v>
      </c>
      <c r="C155" s="56" t="s">
        <v>167</v>
      </c>
      <c r="D155" s="69" t="s">
        <v>177</v>
      </c>
      <c r="E155" s="77" t="s">
        <v>335</v>
      </c>
      <c r="F155" s="87">
        <v>1473040</v>
      </c>
      <c r="G155" s="99">
        <f t="shared" si="0"/>
        <v>0</v>
      </c>
      <c r="H155" s="87">
        <v>1473040</v>
      </c>
      <c r="I155" s="87">
        <v>1472000</v>
      </c>
      <c r="K155" s="160"/>
    </row>
    <row r="156" spans="1:12" ht="31.5" x14ac:dyDescent="0.25">
      <c r="A156" s="46" t="s">
        <v>180</v>
      </c>
      <c r="B156" s="55">
        <v>7325</v>
      </c>
      <c r="C156" s="56" t="s">
        <v>167</v>
      </c>
      <c r="D156" s="70" t="s">
        <v>181</v>
      </c>
      <c r="E156" s="78" t="s">
        <v>182</v>
      </c>
      <c r="F156" s="87">
        <v>390000</v>
      </c>
      <c r="G156" s="99">
        <f t="shared" si="0"/>
        <v>0</v>
      </c>
      <c r="H156" s="87">
        <v>390000</v>
      </c>
      <c r="I156" s="87">
        <v>390000</v>
      </c>
      <c r="K156" s="133"/>
    </row>
    <row r="157" spans="1:12" ht="48" customHeight="1" x14ac:dyDescent="0.25">
      <c r="A157" s="46" t="s">
        <v>180</v>
      </c>
      <c r="B157" s="55">
        <v>7325</v>
      </c>
      <c r="C157" s="56" t="s">
        <v>167</v>
      </c>
      <c r="D157" s="70" t="s">
        <v>181</v>
      </c>
      <c r="E157" s="73" t="s">
        <v>292</v>
      </c>
      <c r="F157" s="87">
        <v>2975941</v>
      </c>
      <c r="G157" s="99">
        <f t="shared" si="0"/>
        <v>0</v>
      </c>
      <c r="H157" s="87">
        <v>2975941</v>
      </c>
      <c r="I157" s="87">
        <v>2500000</v>
      </c>
      <c r="K157" s="166"/>
    </row>
    <row r="158" spans="1:12" ht="31.5" x14ac:dyDescent="0.25">
      <c r="A158" s="46" t="s">
        <v>240</v>
      </c>
      <c r="B158" s="55">
        <v>7330</v>
      </c>
      <c r="C158" s="56" t="s">
        <v>167</v>
      </c>
      <c r="D158" s="70" t="s">
        <v>241</v>
      </c>
      <c r="E158" s="73" t="s">
        <v>321</v>
      </c>
      <c r="F158" s="87">
        <v>50000</v>
      </c>
      <c r="G158" s="99">
        <f t="shared" si="0"/>
        <v>0</v>
      </c>
      <c r="H158" s="87">
        <v>50000</v>
      </c>
      <c r="I158" s="87">
        <v>50000</v>
      </c>
    </row>
    <row r="159" spans="1:12" ht="32.25" customHeight="1" x14ac:dyDescent="0.25">
      <c r="A159" s="46" t="s">
        <v>240</v>
      </c>
      <c r="B159" s="55">
        <v>7330</v>
      </c>
      <c r="C159" s="56" t="s">
        <v>167</v>
      </c>
      <c r="D159" s="70" t="s">
        <v>241</v>
      </c>
      <c r="E159" s="73" t="s">
        <v>262</v>
      </c>
      <c r="F159" s="87">
        <v>35000</v>
      </c>
      <c r="G159" s="99">
        <f t="shared" si="0"/>
        <v>0</v>
      </c>
      <c r="H159" s="87">
        <v>35000</v>
      </c>
      <c r="I159" s="87">
        <v>35000</v>
      </c>
      <c r="K159" s="165"/>
      <c r="L159" s="135"/>
    </row>
    <row r="160" spans="1:12" ht="34.5" customHeight="1" x14ac:dyDescent="0.25">
      <c r="A160" s="46" t="s">
        <v>240</v>
      </c>
      <c r="B160" s="55">
        <v>7330</v>
      </c>
      <c r="C160" s="56" t="s">
        <v>167</v>
      </c>
      <c r="D160" s="70" t="s">
        <v>241</v>
      </c>
      <c r="E160" s="73" t="s">
        <v>263</v>
      </c>
      <c r="F160" s="87">
        <v>132611</v>
      </c>
      <c r="G160" s="99">
        <f t="shared" si="0"/>
        <v>0.42042515326782848</v>
      </c>
      <c r="H160" s="87">
        <v>76858</v>
      </c>
      <c r="I160" s="87">
        <v>76858</v>
      </c>
      <c r="K160" s="160"/>
    </row>
    <row r="161" spans="1:12" ht="31.5" customHeight="1" x14ac:dyDescent="0.25">
      <c r="A161" s="46" t="s">
        <v>240</v>
      </c>
      <c r="B161" s="55">
        <v>7330</v>
      </c>
      <c r="C161" s="56" t="s">
        <v>167</v>
      </c>
      <c r="D161" s="70" t="s">
        <v>241</v>
      </c>
      <c r="E161" s="73" t="s">
        <v>264</v>
      </c>
      <c r="F161" s="87">
        <v>259601</v>
      </c>
      <c r="G161" s="99">
        <f t="shared" si="0"/>
        <v>0.87876394929141255</v>
      </c>
      <c r="H161" s="87">
        <v>31473</v>
      </c>
      <c r="I161" s="87">
        <v>31473</v>
      </c>
      <c r="K161" s="160"/>
    </row>
    <row r="162" spans="1:12" ht="17.25" customHeight="1" x14ac:dyDescent="0.25">
      <c r="A162" s="49" t="s">
        <v>273</v>
      </c>
      <c r="B162" s="6" t="s">
        <v>275</v>
      </c>
      <c r="C162" s="127"/>
      <c r="D162" s="128" t="s">
        <v>278</v>
      </c>
      <c r="E162" s="17" t="s">
        <v>15</v>
      </c>
      <c r="F162" s="87"/>
      <c r="G162" s="99"/>
      <c r="H162" s="87"/>
      <c r="I162" s="125">
        <f>I163+I164+I165</f>
        <v>16029874</v>
      </c>
    </row>
    <row r="163" spans="1:12" ht="31.5" customHeight="1" x14ac:dyDescent="0.25">
      <c r="A163" s="46" t="s">
        <v>274</v>
      </c>
      <c r="B163" s="5" t="s">
        <v>276</v>
      </c>
      <c r="C163" s="126" t="s">
        <v>33</v>
      </c>
      <c r="D163" s="129" t="s">
        <v>279</v>
      </c>
      <c r="E163" s="28" t="s">
        <v>15</v>
      </c>
      <c r="F163" s="87"/>
      <c r="G163" s="99"/>
      <c r="H163" s="87"/>
      <c r="I163" s="87">
        <v>2567344</v>
      </c>
    </row>
    <row r="164" spans="1:12" ht="45.75" customHeight="1" x14ac:dyDescent="0.25">
      <c r="A164" s="46" t="s">
        <v>310</v>
      </c>
      <c r="B164" s="5" t="s">
        <v>298</v>
      </c>
      <c r="C164" s="126" t="s">
        <v>33</v>
      </c>
      <c r="D164" s="129" t="s">
        <v>300</v>
      </c>
      <c r="E164" s="28"/>
      <c r="F164" s="87"/>
      <c r="G164" s="99"/>
      <c r="H164" s="87"/>
      <c r="I164" s="87">
        <v>4173866</v>
      </c>
      <c r="K164" s="170"/>
      <c r="L164" s="114"/>
    </row>
    <row r="165" spans="1:12" ht="31.5" customHeight="1" x14ac:dyDescent="0.25">
      <c r="A165" s="46" t="s">
        <v>287</v>
      </c>
      <c r="B165" s="5" t="s">
        <v>288</v>
      </c>
      <c r="C165" s="126" t="s">
        <v>33</v>
      </c>
      <c r="D165" s="129" t="s">
        <v>289</v>
      </c>
      <c r="E165" s="28" t="s">
        <v>15</v>
      </c>
      <c r="F165" s="87"/>
      <c r="G165" s="99"/>
      <c r="H165" s="87"/>
      <c r="I165" s="87">
        <v>9288664</v>
      </c>
      <c r="K165" s="157"/>
    </row>
    <row r="166" spans="1:12" ht="31.5" x14ac:dyDescent="0.25">
      <c r="A166" s="49" t="s">
        <v>131</v>
      </c>
      <c r="B166" s="17"/>
      <c r="C166" s="39"/>
      <c r="D166" s="36" t="s">
        <v>39</v>
      </c>
      <c r="E166" s="28"/>
      <c r="F166" s="79"/>
      <c r="G166" s="79"/>
      <c r="H166" s="79"/>
      <c r="I166" s="105">
        <f>SUM(I168+I169+I172+I173)</f>
        <v>46629780</v>
      </c>
      <c r="J166" s="27"/>
    </row>
    <row r="167" spans="1:12" ht="31.5" x14ac:dyDescent="0.25">
      <c r="A167" s="51" t="s">
        <v>132</v>
      </c>
      <c r="B167" s="17"/>
      <c r="C167" s="39"/>
      <c r="D167" s="54" t="s">
        <v>39</v>
      </c>
      <c r="E167" s="28"/>
      <c r="F167" s="79"/>
      <c r="G167" s="79"/>
      <c r="H167" s="79"/>
      <c r="I167" s="106">
        <f>SUM(I168:I173)</f>
        <v>55107260</v>
      </c>
      <c r="J167" s="27"/>
    </row>
    <row r="168" spans="1:12" ht="31.5" x14ac:dyDescent="0.25">
      <c r="A168" s="46" t="s">
        <v>133</v>
      </c>
      <c r="B168" s="5" t="s">
        <v>96</v>
      </c>
      <c r="C168" s="40" t="s">
        <v>23</v>
      </c>
      <c r="D168" s="12" t="s">
        <v>111</v>
      </c>
      <c r="E168" s="28" t="s">
        <v>15</v>
      </c>
      <c r="F168" s="93"/>
      <c r="G168" s="93"/>
      <c r="H168" s="93"/>
      <c r="I168" s="87">
        <v>13300</v>
      </c>
      <c r="J168" s="27"/>
    </row>
    <row r="169" spans="1:12" s="149" customFormat="1" ht="30.75" customHeight="1" x14ac:dyDescent="0.25">
      <c r="A169" s="145" t="s">
        <v>245</v>
      </c>
      <c r="B169" s="146" t="s">
        <v>246</v>
      </c>
      <c r="C169" s="146"/>
      <c r="D169" s="147" t="s">
        <v>247</v>
      </c>
      <c r="E169" s="17" t="s">
        <v>15</v>
      </c>
      <c r="F169" s="79"/>
      <c r="G169" s="79"/>
      <c r="H169" s="79"/>
      <c r="I169" s="105">
        <f>I170+I171</f>
        <v>8477480</v>
      </c>
      <c r="J169" s="148"/>
    </row>
    <row r="170" spans="1:12" s="153" customFormat="1" ht="33" customHeight="1" x14ac:dyDescent="0.25">
      <c r="A170" s="51" t="s">
        <v>225</v>
      </c>
      <c r="B170" s="52" t="s">
        <v>226</v>
      </c>
      <c r="C170" s="150" t="s">
        <v>227</v>
      </c>
      <c r="D170" s="117" t="s">
        <v>228</v>
      </c>
      <c r="E170" s="140" t="s">
        <v>15</v>
      </c>
      <c r="F170" s="151"/>
      <c r="G170" s="151"/>
      <c r="H170" s="151"/>
      <c r="I170" s="106">
        <v>421200</v>
      </c>
      <c r="J170" s="152"/>
    </row>
    <row r="171" spans="1:12" s="153" customFormat="1" ht="62.25" customHeight="1" x14ac:dyDescent="0.25">
      <c r="A171" s="51" t="s">
        <v>307</v>
      </c>
      <c r="B171" s="52" t="s">
        <v>308</v>
      </c>
      <c r="C171" s="150" t="s">
        <v>227</v>
      </c>
      <c r="D171" s="117" t="s">
        <v>309</v>
      </c>
      <c r="E171" s="140" t="s">
        <v>15</v>
      </c>
      <c r="F171" s="151"/>
      <c r="G171" s="151"/>
      <c r="H171" s="151"/>
      <c r="I171" s="106">
        <v>8056280</v>
      </c>
      <c r="J171" s="152"/>
      <c r="L171" s="172"/>
    </row>
    <row r="172" spans="1:12" ht="31.5" x14ac:dyDescent="0.25">
      <c r="A172" s="46" t="s">
        <v>134</v>
      </c>
      <c r="B172" s="43">
        <v>7650</v>
      </c>
      <c r="C172" s="42" t="s">
        <v>33</v>
      </c>
      <c r="D172" s="41" t="s">
        <v>135</v>
      </c>
      <c r="E172" s="28" t="s">
        <v>15</v>
      </c>
      <c r="F172" s="79"/>
      <c r="G172" s="79"/>
      <c r="H172" s="79"/>
      <c r="I172" s="87">
        <v>139000</v>
      </c>
      <c r="J172" s="27"/>
      <c r="K172" s="157"/>
    </row>
    <row r="173" spans="1:12" ht="20.25" customHeight="1" x14ac:dyDescent="0.25">
      <c r="A173" s="46" t="s">
        <v>229</v>
      </c>
      <c r="B173" s="43">
        <v>7670</v>
      </c>
      <c r="C173" s="111" t="s">
        <v>33</v>
      </c>
      <c r="D173" s="112" t="s">
        <v>54</v>
      </c>
      <c r="E173" s="28" t="s">
        <v>15</v>
      </c>
      <c r="F173" s="79"/>
      <c r="G173" s="79"/>
      <c r="H173" s="79"/>
      <c r="I173" s="87">
        <v>38000000</v>
      </c>
      <c r="J173" s="27"/>
    </row>
    <row r="174" spans="1:12" ht="31.5" customHeight="1" x14ac:dyDescent="0.25">
      <c r="A174" s="49" t="s">
        <v>256</v>
      </c>
      <c r="B174" s="43"/>
      <c r="C174" s="111"/>
      <c r="D174" s="130" t="s">
        <v>257</v>
      </c>
      <c r="E174" s="28"/>
      <c r="F174" s="79"/>
      <c r="G174" s="79"/>
      <c r="H174" s="79"/>
      <c r="I174" s="125">
        <f>I175</f>
        <v>1049022</v>
      </c>
      <c r="J174" s="27"/>
    </row>
    <row r="175" spans="1:12" ht="30.75" customHeight="1" x14ac:dyDescent="0.25">
      <c r="A175" s="46" t="s">
        <v>258</v>
      </c>
      <c r="B175" s="43"/>
      <c r="C175" s="111"/>
      <c r="D175" s="14" t="s">
        <v>257</v>
      </c>
      <c r="E175" s="28"/>
      <c r="F175" s="79"/>
      <c r="G175" s="79"/>
      <c r="H175" s="79"/>
      <c r="I175" s="87">
        <f>I176</f>
        <v>1049022</v>
      </c>
      <c r="J175" s="27"/>
    </row>
    <row r="176" spans="1:12" ht="36.75" customHeight="1" x14ac:dyDescent="0.25">
      <c r="A176" s="46" t="s">
        <v>259</v>
      </c>
      <c r="B176" s="43">
        <v>9800</v>
      </c>
      <c r="C176" s="111" t="s">
        <v>260</v>
      </c>
      <c r="D176" s="112" t="s">
        <v>261</v>
      </c>
      <c r="E176" s="28" t="s">
        <v>15</v>
      </c>
      <c r="F176" s="79"/>
      <c r="G176" s="79"/>
      <c r="H176" s="79"/>
      <c r="I176" s="87">
        <v>1049022</v>
      </c>
      <c r="J176" s="27"/>
    </row>
    <row r="177" spans="1:11" ht="16.5" customHeight="1" x14ac:dyDescent="0.25">
      <c r="A177" s="178" t="s">
        <v>17</v>
      </c>
      <c r="B177" s="179"/>
      <c r="C177" s="179"/>
      <c r="D177" s="179"/>
      <c r="E177" s="179"/>
      <c r="F177" s="16"/>
      <c r="G177" s="16"/>
      <c r="H177" s="16"/>
      <c r="I177" s="105">
        <f>SUM(I14+I25+I37+I175+I48+I60+I64+I73+I80+I95+I166)</f>
        <v>220150170</v>
      </c>
    </row>
    <row r="178" spans="1:11" ht="16.5" customHeight="1" x14ac:dyDescent="0.25">
      <c r="A178" s="100"/>
      <c r="B178" s="101"/>
      <c r="C178" s="101"/>
      <c r="D178" s="101"/>
      <c r="E178" s="101"/>
      <c r="F178" s="102"/>
      <c r="G178" s="102"/>
      <c r="H178" s="102"/>
      <c r="I178" s="103"/>
    </row>
    <row r="179" spans="1:11" ht="16.5" customHeight="1" x14ac:dyDescent="0.25">
      <c r="A179" s="100"/>
      <c r="B179" s="101"/>
      <c r="C179" s="101"/>
      <c r="D179" s="101"/>
      <c r="E179" s="101"/>
      <c r="F179" s="102"/>
      <c r="G179" s="102"/>
      <c r="H179" s="102"/>
      <c r="I179" s="103"/>
    </row>
    <row r="180" spans="1:11" ht="9" customHeight="1" x14ac:dyDescent="0.25">
      <c r="B180" s="20"/>
      <c r="C180" s="20"/>
      <c r="D180" s="21"/>
      <c r="E180" s="21"/>
      <c r="F180" s="20"/>
      <c r="G180" s="20"/>
      <c r="H180" s="22"/>
      <c r="I180" s="22"/>
    </row>
    <row r="181" spans="1:11" ht="15.75" hidden="1" x14ac:dyDescent="0.25">
      <c r="B181" s="20"/>
      <c r="C181" s="20"/>
      <c r="D181" s="22"/>
      <c r="E181" s="22"/>
      <c r="F181" s="20"/>
      <c r="G181" s="20"/>
      <c r="H181" s="23"/>
      <c r="I181" s="20"/>
    </row>
    <row r="182" spans="1:11" ht="12.75" customHeight="1" x14ac:dyDescent="0.25">
      <c r="B182" s="180" t="s">
        <v>38</v>
      </c>
      <c r="C182" s="181"/>
      <c r="D182" s="181"/>
      <c r="E182" s="181"/>
      <c r="F182" s="20"/>
      <c r="G182" s="20"/>
      <c r="H182" s="21"/>
      <c r="I182" s="21"/>
    </row>
    <row r="183" spans="1:11" ht="15.75" x14ac:dyDescent="0.25">
      <c r="B183" s="180" t="s">
        <v>8</v>
      </c>
      <c r="C183" s="181"/>
      <c r="D183" s="181"/>
      <c r="E183" s="181"/>
      <c r="F183" s="98"/>
      <c r="G183" s="20"/>
      <c r="H183" s="24" t="s">
        <v>322</v>
      </c>
      <c r="I183" s="98"/>
    </row>
    <row r="184" spans="1:11" ht="6.75" customHeight="1" x14ac:dyDescent="0.2">
      <c r="B184" s="20"/>
      <c r="C184" s="20"/>
      <c r="D184" s="20"/>
      <c r="E184" s="20"/>
      <c r="F184" s="20"/>
      <c r="G184" s="20"/>
      <c r="H184" s="20"/>
      <c r="I184" s="20"/>
    </row>
    <row r="185" spans="1:11" ht="15.75" x14ac:dyDescent="0.25">
      <c r="B185" s="180" t="s">
        <v>43</v>
      </c>
      <c r="C185" s="181"/>
      <c r="D185" s="181"/>
      <c r="E185" s="181"/>
      <c r="F185" s="25"/>
      <c r="G185" s="25"/>
      <c r="H185" s="180" t="s">
        <v>323</v>
      </c>
      <c r="I185" s="180"/>
    </row>
    <row r="186" spans="1:11" ht="14.25" x14ac:dyDescent="0.2">
      <c r="B186" s="9"/>
      <c r="C186" s="9"/>
      <c r="D186" s="9"/>
      <c r="E186" s="9"/>
      <c r="F186" s="8"/>
      <c r="G186" s="8"/>
      <c r="H186" s="8"/>
      <c r="I186" s="8"/>
      <c r="K186" s="27"/>
    </row>
    <row r="187" spans="1:11" x14ac:dyDescent="0.2">
      <c r="B187" s="3"/>
      <c r="C187" s="3"/>
      <c r="D187" s="3"/>
      <c r="E187" s="3"/>
      <c r="H187" s="27"/>
    </row>
    <row r="188" spans="1:11" x14ac:dyDescent="0.2">
      <c r="B188" s="3"/>
      <c r="C188" s="3"/>
      <c r="D188" s="3"/>
      <c r="E188" s="3"/>
    </row>
    <row r="189" spans="1:11" x14ac:dyDescent="0.2">
      <c r="B189" s="3"/>
      <c r="C189" s="3"/>
      <c r="D189" s="3"/>
      <c r="E189" s="3"/>
      <c r="I189" s="27"/>
    </row>
    <row r="190" spans="1:11" x14ac:dyDescent="0.2">
      <c r="B190" s="3"/>
      <c r="C190" s="3"/>
      <c r="D190" s="3"/>
      <c r="E190" s="3"/>
      <c r="I190" s="27"/>
    </row>
    <row r="191" spans="1:11" ht="43.5" customHeight="1" x14ac:dyDescent="0.2">
      <c r="B191" s="3"/>
      <c r="C191" s="3"/>
      <c r="D191" s="3"/>
      <c r="E191" s="3"/>
      <c r="I191" s="27"/>
    </row>
    <row r="192" spans="1:11" x14ac:dyDescent="0.2">
      <c r="B192" s="3"/>
      <c r="C192" s="3"/>
      <c r="D192" s="3"/>
      <c r="E192" s="3"/>
    </row>
    <row r="193" spans="2:5" x14ac:dyDescent="0.2">
      <c r="B193" s="3"/>
      <c r="C193" s="3"/>
      <c r="D193" s="3"/>
      <c r="E193" s="3"/>
    </row>
    <row r="194" spans="2:5" x14ac:dyDescent="0.2">
      <c r="B194" s="3"/>
      <c r="C194" s="3"/>
      <c r="D194" s="3"/>
      <c r="E194" s="3"/>
    </row>
    <row r="195" spans="2:5" x14ac:dyDescent="0.2">
      <c r="B195" s="3"/>
      <c r="C195" s="3"/>
      <c r="D195" s="3"/>
      <c r="E195" s="3"/>
    </row>
    <row r="196" spans="2:5" x14ac:dyDescent="0.2">
      <c r="B196" s="3"/>
      <c r="C196" s="3"/>
      <c r="D196" s="3"/>
      <c r="E196" s="3"/>
    </row>
    <row r="197" spans="2:5" x14ac:dyDescent="0.2">
      <c r="B197" s="3"/>
      <c r="C197" s="3"/>
      <c r="D197" s="3"/>
      <c r="E197" s="3"/>
    </row>
    <row r="198" spans="2:5" x14ac:dyDescent="0.2">
      <c r="B198" s="3"/>
      <c r="C198" s="3"/>
      <c r="D198" s="3"/>
      <c r="E198" s="3"/>
    </row>
    <row r="199" spans="2:5" x14ac:dyDescent="0.2">
      <c r="B199" s="3"/>
      <c r="C199" s="3"/>
      <c r="D199" s="3"/>
      <c r="E199" s="3"/>
    </row>
    <row r="200" spans="2:5" x14ac:dyDescent="0.2">
      <c r="B200" s="3"/>
      <c r="C200" s="3"/>
      <c r="D200" s="3"/>
      <c r="E200" s="3"/>
    </row>
    <row r="201" spans="2:5" x14ac:dyDescent="0.2">
      <c r="B201" s="3"/>
      <c r="C201" s="3"/>
      <c r="D201" s="3"/>
      <c r="E201" s="3"/>
    </row>
    <row r="202" spans="2:5" x14ac:dyDescent="0.2">
      <c r="B202" s="3"/>
      <c r="C202" s="3"/>
      <c r="D202" s="3"/>
      <c r="E202" s="3"/>
    </row>
    <row r="203" spans="2:5" x14ac:dyDescent="0.2">
      <c r="B203" s="3"/>
      <c r="C203" s="3"/>
      <c r="D203" s="3"/>
      <c r="E203" s="3"/>
    </row>
    <row r="204" spans="2:5" x14ac:dyDescent="0.2">
      <c r="B204" s="3"/>
      <c r="C204" s="3"/>
      <c r="D204" s="3"/>
      <c r="E204" s="3"/>
    </row>
    <row r="205" spans="2:5" x14ac:dyDescent="0.2">
      <c r="B205" s="3"/>
      <c r="C205" s="3"/>
      <c r="D205" s="3"/>
      <c r="E205" s="3"/>
    </row>
    <row r="206" spans="2:5" x14ac:dyDescent="0.2">
      <c r="B206" s="3"/>
      <c r="C206" s="3"/>
      <c r="D206" s="3"/>
      <c r="E206" s="3"/>
    </row>
    <row r="207" spans="2:5" x14ac:dyDescent="0.2">
      <c r="B207" s="3"/>
      <c r="C207" s="3"/>
      <c r="D207" s="3"/>
      <c r="E207" s="3"/>
    </row>
    <row r="208" spans="2:5" x14ac:dyDescent="0.2">
      <c r="B208" s="3"/>
      <c r="C208" s="3"/>
      <c r="D208" s="3"/>
      <c r="E208" s="3"/>
    </row>
    <row r="209" spans="2:7" x14ac:dyDescent="0.2">
      <c r="B209" s="3"/>
      <c r="C209" s="3"/>
      <c r="D209" s="3"/>
      <c r="E209" s="3"/>
    </row>
    <row r="210" spans="2:7" x14ac:dyDescent="0.2">
      <c r="B210" s="3"/>
      <c r="C210" s="3"/>
      <c r="D210" s="3"/>
      <c r="E210" s="3"/>
    </row>
    <row r="211" spans="2:7" x14ac:dyDescent="0.2">
      <c r="B211" s="3"/>
      <c r="C211" s="3"/>
      <c r="D211" s="3"/>
      <c r="E211" s="3"/>
    </row>
    <row r="212" spans="2:7" x14ac:dyDescent="0.2">
      <c r="B212" s="3"/>
      <c r="C212" s="3"/>
      <c r="D212" s="3"/>
      <c r="E212" s="3"/>
    </row>
    <row r="213" spans="2:7" x14ac:dyDescent="0.2">
      <c r="B213" s="3"/>
      <c r="C213" s="3"/>
      <c r="D213" s="3"/>
      <c r="E213" s="3"/>
    </row>
    <row r="214" spans="2:7" x14ac:dyDescent="0.2">
      <c r="B214" s="3"/>
      <c r="C214" s="3"/>
      <c r="D214" s="3"/>
      <c r="E214" s="3"/>
      <c r="F214" s="3"/>
      <c r="G214" s="3"/>
    </row>
    <row r="215" spans="2:7" x14ac:dyDescent="0.2">
      <c r="B215" s="3"/>
      <c r="C215" s="3"/>
      <c r="D215" s="3"/>
      <c r="E215" s="3"/>
      <c r="F215" s="3"/>
      <c r="G215" s="3"/>
    </row>
    <row r="216" spans="2:7" x14ac:dyDescent="0.2">
      <c r="B216" s="3"/>
      <c r="C216" s="3"/>
      <c r="D216" s="3"/>
      <c r="E216" s="3"/>
      <c r="F216" s="3"/>
      <c r="G216" s="3"/>
    </row>
    <row r="217" spans="2:7" x14ac:dyDescent="0.2">
      <c r="B217" s="3"/>
      <c r="C217" s="3"/>
      <c r="D217" s="3"/>
      <c r="E217" s="3"/>
      <c r="F217" s="3"/>
      <c r="G217" s="3"/>
    </row>
    <row r="218" spans="2:7" x14ac:dyDescent="0.2">
      <c r="B218" s="3"/>
      <c r="C218" s="3"/>
      <c r="D218" s="3"/>
      <c r="E218" s="3"/>
      <c r="F218" s="3"/>
      <c r="G218" s="3"/>
    </row>
    <row r="219" spans="2:7" x14ac:dyDescent="0.2">
      <c r="B219" s="3"/>
      <c r="C219" s="3"/>
      <c r="D219" s="3"/>
      <c r="E219" s="3"/>
      <c r="F219" s="3"/>
      <c r="G219" s="3"/>
    </row>
    <row r="220" spans="2:7" x14ac:dyDescent="0.2">
      <c r="B220" s="3"/>
      <c r="C220" s="3"/>
      <c r="D220" s="3"/>
      <c r="E220" s="3"/>
      <c r="F220" s="3"/>
      <c r="G220" s="3"/>
    </row>
    <row r="221" spans="2:7" x14ac:dyDescent="0.2">
      <c r="B221" s="3"/>
      <c r="C221" s="3"/>
      <c r="D221" s="3"/>
      <c r="E221" s="3"/>
      <c r="F221" s="3"/>
      <c r="G221" s="3"/>
    </row>
    <row r="222" spans="2:7" x14ac:dyDescent="0.2">
      <c r="B222" s="3"/>
      <c r="C222" s="3"/>
      <c r="D222" s="3"/>
      <c r="E222" s="3"/>
      <c r="F222" s="3"/>
      <c r="G222" s="3"/>
    </row>
    <row r="223" spans="2:7" x14ac:dyDescent="0.2">
      <c r="B223" s="3"/>
      <c r="C223" s="3"/>
      <c r="D223" s="3"/>
      <c r="E223" s="3"/>
      <c r="F223" s="3"/>
      <c r="G223" s="3"/>
    </row>
    <row r="224" spans="2:7" x14ac:dyDescent="0.2">
      <c r="B224" s="3"/>
      <c r="C224" s="3"/>
      <c r="D224" s="3"/>
      <c r="E224" s="3"/>
      <c r="F224" s="3"/>
      <c r="G224" s="3"/>
    </row>
    <row r="225" spans="2:7" x14ac:dyDescent="0.2">
      <c r="B225" s="3"/>
      <c r="C225" s="3"/>
      <c r="D225" s="3"/>
      <c r="E225" s="3"/>
      <c r="F225" s="3"/>
      <c r="G225" s="3"/>
    </row>
    <row r="226" spans="2:7" x14ac:dyDescent="0.2">
      <c r="B226" s="3"/>
      <c r="C226" s="3"/>
      <c r="D226" s="3"/>
      <c r="E226" s="3"/>
      <c r="F226" s="3"/>
      <c r="G226" s="3"/>
    </row>
    <row r="227" spans="2:7" x14ac:dyDescent="0.2">
      <c r="B227" s="3"/>
      <c r="C227" s="3"/>
      <c r="D227" s="3"/>
      <c r="E227" s="3"/>
      <c r="F227" s="3"/>
      <c r="G227" s="3"/>
    </row>
    <row r="228" spans="2:7" x14ac:dyDescent="0.2">
      <c r="B228" s="3"/>
      <c r="C228" s="3"/>
      <c r="D228" s="3"/>
      <c r="E228" s="3"/>
      <c r="F228" s="3"/>
      <c r="G228" s="3"/>
    </row>
    <row r="229" spans="2:7" x14ac:dyDescent="0.2">
      <c r="B229" s="3"/>
      <c r="C229" s="3"/>
      <c r="D229" s="3"/>
      <c r="E229" s="3"/>
      <c r="F229" s="3"/>
      <c r="G229" s="3"/>
    </row>
    <row r="230" spans="2:7" x14ac:dyDescent="0.2">
      <c r="B230" s="3"/>
      <c r="C230" s="3"/>
      <c r="D230" s="3"/>
      <c r="E230" s="3"/>
      <c r="F230" s="3"/>
      <c r="G230" s="3"/>
    </row>
    <row r="231" spans="2:7" x14ac:dyDescent="0.2">
      <c r="B231" s="3"/>
      <c r="C231" s="3"/>
      <c r="D231" s="3"/>
      <c r="E231" s="3"/>
      <c r="F231" s="3"/>
      <c r="G231" s="3"/>
    </row>
    <row r="232" spans="2:7" x14ac:dyDescent="0.2">
      <c r="B232" s="3"/>
      <c r="C232" s="3"/>
      <c r="D232" s="3"/>
      <c r="E232" s="3"/>
      <c r="F232" s="3"/>
      <c r="G232" s="3"/>
    </row>
    <row r="233" spans="2:7" x14ac:dyDescent="0.2">
      <c r="B233" s="3"/>
      <c r="C233" s="3"/>
      <c r="D233" s="3"/>
      <c r="E233" s="3"/>
      <c r="F233" s="3"/>
      <c r="G233" s="3"/>
    </row>
    <row r="234" spans="2:7" x14ac:dyDescent="0.2">
      <c r="B234" s="3"/>
      <c r="C234" s="3"/>
      <c r="D234" s="3"/>
      <c r="E234" s="3"/>
      <c r="F234" s="3"/>
      <c r="G234" s="3"/>
    </row>
    <row r="235" spans="2:7" x14ac:dyDescent="0.2">
      <c r="B235" s="3"/>
      <c r="C235" s="3"/>
      <c r="D235" s="3"/>
      <c r="E235" s="3"/>
      <c r="F235" s="3"/>
      <c r="G235" s="3"/>
    </row>
    <row r="236" spans="2:7" x14ac:dyDescent="0.2">
      <c r="B236" s="3"/>
      <c r="C236" s="3"/>
      <c r="D236" s="3"/>
      <c r="E236" s="3"/>
      <c r="F236" s="3"/>
      <c r="G236" s="3"/>
    </row>
    <row r="237" spans="2:7" x14ac:dyDescent="0.2">
      <c r="B237" s="3"/>
      <c r="C237" s="3"/>
      <c r="D237" s="3"/>
      <c r="E237" s="3"/>
      <c r="F237" s="3"/>
      <c r="G237" s="3"/>
    </row>
    <row r="238" spans="2:7" x14ac:dyDescent="0.2">
      <c r="B238" s="3"/>
      <c r="C238" s="3"/>
      <c r="D238" s="3"/>
    </row>
    <row r="239" spans="2:7" x14ac:dyDescent="0.2">
      <c r="B239" s="3"/>
      <c r="C239" s="3"/>
      <c r="D239" s="3"/>
    </row>
    <row r="240" spans="2:7" x14ac:dyDescent="0.2">
      <c r="B240" s="3"/>
      <c r="C240" s="3"/>
      <c r="D240" s="3"/>
    </row>
    <row r="241" spans="2:4" x14ac:dyDescent="0.2">
      <c r="B241" s="3"/>
      <c r="C241" s="3"/>
      <c r="D241" s="3"/>
    </row>
    <row r="242" spans="2:4" x14ac:dyDescent="0.2">
      <c r="B242" s="3"/>
      <c r="C242" s="3"/>
      <c r="D242" s="3"/>
    </row>
    <row r="243" spans="2:4" x14ac:dyDescent="0.2">
      <c r="B243" s="3"/>
      <c r="C243" s="3"/>
      <c r="D243" s="3"/>
    </row>
    <row r="244" spans="2:4" x14ac:dyDescent="0.2">
      <c r="B244" s="3"/>
      <c r="C244" s="3"/>
      <c r="D244" s="3"/>
    </row>
    <row r="245" spans="2:4" x14ac:dyDescent="0.2">
      <c r="B245" s="3"/>
      <c r="C245" s="3"/>
      <c r="D245" s="3"/>
    </row>
    <row r="246" spans="2:4" x14ac:dyDescent="0.2">
      <c r="B246" s="3"/>
      <c r="C246" s="3"/>
      <c r="D246" s="3"/>
    </row>
  </sheetData>
  <mergeCells count="34">
    <mergeCell ref="F1:J5"/>
    <mergeCell ref="A5:B5"/>
    <mergeCell ref="B6:I6"/>
    <mergeCell ref="B7:I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B25:B26"/>
    <mergeCell ref="E25:E26"/>
    <mergeCell ref="F25:F26"/>
    <mergeCell ref="G25:G26"/>
    <mergeCell ref="H25:H26"/>
    <mergeCell ref="I25:I26"/>
    <mergeCell ref="J25:J26"/>
    <mergeCell ref="A177:E177"/>
    <mergeCell ref="B182:E182"/>
    <mergeCell ref="B183:E183"/>
    <mergeCell ref="B185:E185"/>
    <mergeCell ref="H185:I185"/>
  </mergeCells>
  <pageMargins left="0.70866141732283472" right="0.19685039370078741" top="0.39370078740157483" bottom="0.19685039370078741" header="0.19685039370078741" footer="0.19685039370078741"/>
  <pageSetup paperSize="9" scale="60" orientation="landscape" r:id="rId1"/>
  <headerFooter differentFirst="1">
    <oddHeader>&amp;RПродовження додатка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03.01.2019</vt:lpstr>
      <vt:lpstr>'03.01.2019'!Заголовки_для_печати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2019-01-03T07:14:42Z</cp:lastPrinted>
  <dcterms:created xsi:type="dcterms:W3CDTF">2009-01-05T12:12:51Z</dcterms:created>
  <dcterms:modified xsi:type="dcterms:W3CDTF">2021-09-16T12:17:12Z</dcterms:modified>
</cp:coreProperties>
</file>